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5216" windowHeight="4368" tabRatio="778" firstSheet="2" activeTab="2"/>
  </bookViews>
  <sheets>
    <sheet name="Пример расчёта цен на установки" sheetId="1" r:id="rId1"/>
    <sheet name="Табл. для расчёта цен установок" sheetId="2" r:id="rId2"/>
    <sheet name="Цены на бытовые установки " sheetId="3" r:id="rId3"/>
  </sheets>
  <definedNames/>
  <calcPr fullCalcOnLoad="1"/>
</workbook>
</file>

<file path=xl/sharedStrings.xml><?xml version="1.0" encoding="utf-8"?>
<sst xmlns="http://schemas.openxmlformats.org/spreadsheetml/2006/main" count="438" uniqueCount="186">
  <si>
    <t>263/440</t>
  </si>
  <si>
    <t>Монтажный комплект (порты)</t>
  </si>
  <si>
    <t>AV-104</t>
  </si>
  <si>
    <t>гравий</t>
  </si>
  <si>
    <t>BIRM</t>
  </si>
  <si>
    <t>GAC</t>
  </si>
  <si>
    <t>P4-1"</t>
  </si>
  <si>
    <t>Труба водоподъёмная</t>
  </si>
  <si>
    <t>P4-3/4"</t>
  </si>
  <si>
    <t>№ п/п</t>
  </si>
  <si>
    <t>Наименование комплектующей единицы</t>
  </si>
  <si>
    <t>Тип комплектующей единицы</t>
  </si>
  <si>
    <t>Единица измерения</t>
  </si>
  <si>
    <t xml:space="preserve">Цена </t>
  </si>
  <si>
    <t>Количество в изделии</t>
  </si>
  <si>
    <t>Стоимость в изделии</t>
  </si>
  <si>
    <t xml:space="preserve">катионит K-008-1Na FG </t>
  </si>
  <si>
    <t xml:space="preserve">Катионит D-001 </t>
  </si>
  <si>
    <t>Анионит DOC 2001</t>
  </si>
  <si>
    <t>Анионит DOC 201</t>
  </si>
  <si>
    <t>Manganese Greensand</t>
  </si>
  <si>
    <t>255/440</t>
  </si>
  <si>
    <t>255/740</t>
  </si>
  <si>
    <t>255/760</t>
  </si>
  <si>
    <t>255/960</t>
  </si>
  <si>
    <t>263(268)/742(FA)</t>
  </si>
  <si>
    <t>263(268)/762(FA)</t>
  </si>
  <si>
    <t>263(268)/740(FA)</t>
  </si>
  <si>
    <t>kit 255</t>
  </si>
  <si>
    <t>Бачок для марганцовки (в сборе)</t>
  </si>
  <si>
    <t>Бак солерастворитель</t>
  </si>
  <si>
    <t>BT-64</t>
  </si>
  <si>
    <t>BT-105</t>
  </si>
  <si>
    <t>Солезаборный клапан (Сеточка)</t>
  </si>
  <si>
    <t>Солезаборный клапан (башмачок)</t>
  </si>
  <si>
    <t>Уголок для трубки 3/8-3/8</t>
  </si>
  <si>
    <t>СА-8</t>
  </si>
  <si>
    <t xml:space="preserve">Уголок </t>
  </si>
  <si>
    <t>СА-37</t>
  </si>
  <si>
    <t>СА-40</t>
  </si>
  <si>
    <t>Напорный минеральный танк (баллон)</t>
  </si>
  <si>
    <t>1044</t>
  </si>
  <si>
    <t>1035</t>
  </si>
  <si>
    <t>0844</t>
  </si>
  <si>
    <t>0835</t>
  </si>
  <si>
    <t>0817</t>
  </si>
  <si>
    <t>МЖФ</t>
  </si>
  <si>
    <t>Metal Ease</t>
  </si>
  <si>
    <t>кварцевый песок</t>
  </si>
  <si>
    <t>Filter AG</t>
  </si>
  <si>
    <t>Загрузка (фасовка   28,3л / 10,9кг)</t>
  </si>
  <si>
    <t>Загрузка (фасовка   50л / 25кг)</t>
  </si>
  <si>
    <t>Загрузка (фасовка   28,3л / 19,2кг)</t>
  </si>
  <si>
    <t>Загрузка (фасовка   17,8л / 25кг)</t>
  </si>
  <si>
    <t>Загрузка (фасовка   14л / 26кг)</t>
  </si>
  <si>
    <t>Загрузка (фасовка   28,3л / 38,6кг)</t>
  </si>
  <si>
    <t>Загрузка (фасовка   25л / 20кг)</t>
  </si>
  <si>
    <t>Загрузка (фасовка   28л / 20кг)</t>
  </si>
  <si>
    <t>Загрузка (фасовка   00л / 00кг)</t>
  </si>
  <si>
    <t>Фильера щелевая верхняя</t>
  </si>
  <si>
    <t>H2801 и H2802</t>
  </si>
  <si>
    <t>Клапан управления AUTOTROL</t>
  </si>
  <si>
    <t>шт.</t>
  </si>
  <si>
    <t>мешок</t>
  </si>
  <si>
    <t>комплект</t>
  </si>
  <si>
    <t>Наименование установки (фильтра):</t>
  </si>
  <si>
    <t>-----------</t>
  </si>
  <si>
    <t>Сумма:</t>
  </si>
  <si>
    <t>Обезжелезиватель 1354-263/740 Birm</t>
  </si>
  <si>
    <r>
      <t>Н</t>
    </r>
    <r>
      <rPr>
        <sz val="10"/>
        <rFont val="Arial Cyr"/>
        <family val="0"/>
      </rPr>
      <t>апорный минеральный танк (баллон)</t>
    </r>
  </si>
  <si>
    <r>
      <t>З</t>
    </r>
    <r>
      <rPr>
        <sz val="10"/>
        <rFont val="Arial Cyr"/>
        <family val="0"/>
      </rPr>
      <t>агрузка (фасовка   17л / 25кг)</t>
    </r>
  </si>
  <si>
    <r>
      <t>П</t>
    </r>
    <r>
      <rPr>
        <sz val="9"/>
        <rFont val="Arial Cyr"/>
        <family val="0"/>
      </rPr>
      <t>оддерживающий слой (фасовка   17л / 25кг)</t>
    </r>
  </si>
  <si>
    <t>Обезжелезиватель 1354-263/740 ME</t>
  </si>
  <si>
    <t>1344</t>
  </si>
  <si>
    <t>1354</t>
  </si>
  <si>
    <t>1465</t>
  </si>
  <si>
    <t>СА-42</t>
  </si>
  <si>
    <t>Солепровод трубка 3/8</t>
  </si>
  <si>
    <t>п.м.</t>
  </si>
  <si>
    <t>Солезаборный клапан 3/8 ", серии 464 («колокол») комплект</t>
  </si>
  <si>
    <t>СА3-1</t>
  </si>
  <si>
    <t>СА4-1</t>
  </si>
  <si>
    <t>Клапан управления AUTOTROL Logix</t>
  </si>
  <si>
    <t>263(268)/760(FA)</t>
  </si>
  <si>
    <t xml:space="preserve">Клапан управления AUTOTROL </t>
  </si>
  <si>
    <t>263(268)/960</t>
  </si>
  <si>
    <t>kit 256</t>
  </si>
  <si>
    <t>Монтажный комплект  - Байпас</t>
  </si>
  <si>
    <t>Обезжелезиватель 1465-268/740 MGS</t>
  </si>
  <si>
    <t>Гидроантрацит</t>
  </si>
  <si>
    <t>Загрузка (фасовка   28,3л / 24кг)</t>
  </si>
  <si>
    <t>эжектор</t>
  </si>
  <si>
    <t>ограничитель дренажа</t>
  </si>
  <si>
    <t>BW Performa (9,10,12,14)</t>
  </si>
  <si>
    <t xml:space="preserve">Умягчитель 1054-255/760 </t>
  </si>
  <si>
    <t>Ионообменник для удаления железа, солей жесткости и органики 1354-268/760 D001-DOC2001</t>
  </si>
  <si>
    <r>
      <t xml:space="preserve">Таблица (пример) расчёта стоимости </t>
    </r>
    <r>
      <rPr>
        <sz val="16"/>
        <color indexed="48"/>
        <rFont val="Arial Cyr"/>
        <family val="0"/>
      </rPr>
      <t>комплекта для сборки</t>
    </r>
    <r>
      <rPr>
        <sz val="16"/>
        <rFont val="Arial Cyr"/>
        <family val="0"/>
      </rPr>
      <t xml:space="preserve"> установки (фильтра засыпного типа) для очистки воды</t>
    </r>
  </si>
  <si>
    <t>Оголовок аэрационный 1'-2,5'-0,5' в сборе с ARI</t>
  </si>
  <si>
    <t>Итого</t>
  </si>
  <si>
    <t>сумма:</t>
  </si>
  <si>
    <t>Наименование комплекта</t>
  </si>
  <si>
    <t>1865</t>
  </si>
  <si>
    <t xml:space="preserve">Адаптер 4 -2 ½ "  (WC)  </t>
  </si>
  <si>
    <t>H 9903</t>
  </si>
  <si>
    <t>«Lewatit  S1467» Bayer</t>
  </si>
  <si>
    <t>273(278)/742</t>
  </si>
  <si>
    <t>273(278)/762</t>
  </si>
  <si>
    <t>М77</t>
  </si>
  <si>
    <t>Типоразмер баллона-клапан управления</t>
  </si>
  <si>
    <t>Ручной</t>
  </si>
  <si>
    <t xml:space="preserve">Мanganeze GreenSand (12,2м/ч) </t>
  </si>
  <si>
    <t>Greensand Plus (12,2 час)</t>
  </si>
  <si>
    <t>DMI-65 Quantum (8-12 ч/час)</t>
  </si>
  <si>
    <t>MTM (7,5-10,0 м/ч)</t>
  </si>
  <si>
    <t>Birm (8,6-12,2 м/ч)</t>
  </si>
  <si>
    <t>Purolox (12,2 м/ч)</t>
  </si>
  <si>
    <t>МЖФ (не более 18 м/ч)</t>
  </si>
  <si>
    <t>Сорбент АС фр. 0,315-0,7мм /0,7-1,5мм</t>
  </si>
  <si>
    <t>Filter Ag (12,2 м/ч)</t>
  </si>
  <si>
    <t>Дробленный керамзит 0,8-1,8</t>
  </si>
  <si>
    <t>Шунгит 1,0-2,5мм (7,5-10,0 м/ч)</t>
  </si>
  <si>
    <t>Цеолит 1,0-2,5мм (7,5-10,0 м/ч)</t>
  </si>
  <si>
    <t>Уголь активированный «Аквасорб » 1,2-2,4мм</t>
  </si>
  <si>
    <t>Смола ионообменная «Lewatit  S1467» Bayer (Германия)</t>
  </si>
  <si>
    <t>Катионит сильнокислотный «С-150»КНР</t>
  </si>
  <si>
    <t>Катионит сильнокислотный макропористый «Гранион D001»</t>
  </si>
  <si>
    <t>Анионит органопоглотитель макропористый «Гранион DOC-2001»</t>
  </si>
  <si>
    <t>Кварцевый щебень фр. 2-5 мм</t>
  </si>
  <si>
    <t>Гравий окатанный 3-5 мм</t>
  </si>
  <si>
    <t>Кварцевый песок 0,4-1,2 мм (7,3-12,2 м/ч)</t>
  </si>
  <si>
    <t>Гидроантрацит Clack</t>
  </si>
  <si>
    <t>Гидроантрацит («Промтехуголь»)</t>
  </si>
  <si>
    <t>Фильтрующие загрузки</t>
  </si>
  <si>
    <t>Фасовка</t>
  </si>
  <si>
    <t>кг</t>
  </si>
  <si>
    <t>л</t>
  </si>
  <si>
    <t>1-й тип обезжилезивающие</t>
  </si>
  <si>
    <t>4-й тип поддерживающий слой</t>
  </si>
  <si>
    <t>Сорбент Экософт Микс-А</t>
  </si>
  <si>
    <t>Сорбент Экософт Микс-Р</t>
  </si>
  <si>
    <t>МИУ-С3 Сорбент угольный</t>
  </si>
  <si>
    <t>1-й тип</t>
  </si>
  <si>
    <t>2,3-тип</t>
  </si>
  <si>
    <t>4-тип</t>
  </si>
  <si>
    <t>Объем загрузки, л</t>
  </si>
  <si>
    <t>Модификация контроллера</t>
  </si>
  <si>
    <t>Бак для соли 70л комплект</t>
  </si>
  <si>
    <t>Бак для соли 100л комплект</t>
  </si>
  <si>
    <t>Бак для соли 140л комплект</t>
  </si>
  <si>
    <t>Цена</t>
  </si>
  <si>
    <t>Бак для марганца комплект</t>
  </si>
  <si>
    <t>AFU</t>
  </si>
  <si>
    <t>1044-263(268)</t>
  </si>
  <si>
    <t>2-й тип ионообменные умягчающие</t>
  </si>
  <si>
    <t>3-й тип ионообменные многофункциональные</t>
  </si>
  <si>
    <t>1054-263(268)</t>
  </si>
  <si>
    <t>1252-263(268)</t>
  </si>
  <si>
    <t>1354-263(268)</t>
  </si>
  <si>
    <t>1665-263(268)</t>
  </si>
  <si>
    <t>1465-263(268)</t>
  </si>
  <si>
    <t>1344-263(268)</t>
  </si>
  <si>
    <t>Стоимость дополнительного набора комплектующих для реагентной регенерации фильтров (регенерация в 5 циклов).</t>
  </si>
  <si>
    <t>типоразмер</t>
  </si>
  <si>
    <t>баллонов</t>
  </si>
  <si>
    <t>от 1044</t>
  </si>
  <si>
    <t>от 1354</t>
  </si>
  <si>
    <t>от 1465</t>
  </si>
  <si>
    <t>до 1465</t>
  </si>
  <si>
    <t>до 1665</t>
  </si>
  <si>
    <t>до 1354</t>
  </si>
  <si>
    <t>электромеханический таймер</t>
  </si>
  <si>
    <t>электронный таймер</t>
  </si>
  <si>
    <t>электронный таймер + расходомер</t>
  </si>
  <si>
    <t>Комплекты для сборки фильтров удаления железа и солей жесткости с клапанами управления "AUTOTROL", США    (без загрузок и реагентных баков).</t>
  </si>
  <si>
    <r>
      <t xml:space="preserve"> Стоимость фильтра  =  цена </t>
    </r>
    <r>
      <rPr>
        <b/>
        <sz val="12"/>
        <color indexed="59"/>
        <rFont val="Century"/>
        <family val="0"/>
      </rPr>
      <t>комплекта фильтра</t>
    </r>
    <r>
      <rPr>
        <b/>
        <sz val="12"/>
        <rFont val="Century"/>
        <family val="1"/>
      </rPr>
      <t xml:space="preserve"> из первой таблицы + цена </t>
    </r>
    <r>
      <rPr>
        <b/>
        <sz val="12"/>
        <color indexed="59"/>
        <rFont val="Century"/>
        <family val="0"/>
      </rPr>
      <t>бака</t>
    </r>
    <r>
      <rPr>
        <b/>
        <sz val="12"/>
        <rFont val="Century"/>
        <family val="1"/>
      </rPr>
      <t xml:space="preserve"> из второй таблицы (если это пятицикльный фильтр)  +  цена засыпки, умноженная на объём загрузки, взятый из столбцов "Объём загрузки" в первой таблице.</t>
    </r>
  </si>
  <si>
    <t>Не забывайте о гравии для поддерживающего слоя.</t>
  </si>
  <si>
    <t>Примечания:</t>
  </si>
  <si>
    <t>Состав  комплекта: Баллон, клапан управления с адаптером питания, труба водоподъёмная с щелевой фильерой, монтажные порты.</t>
  </si>
  <si>
    <t xml:space="preserve">Контроллеры серии 440: </t>
  </si>
  <si>
    <t>Контроллеры серии 740 , 742:</t>
  </si>
  <si>
    <t>Контроллеры серии 760 , 762:</t>
  </si>
  <si>
    <t>Состав  комплекта: Бак, фальш-дно, солезаборный клапан, солепровод, подсоединительные фиттинги 1/4".</t>
  </si>
  <si>
    <t>Граносит-П (15 м/ч)/аналог Purolox</t>
  </si>
  <si>
    <t>МФО-47 (12 м/ч)</t>
  </si>
  <si>
    <t>Стоимость умягчителя с клапаном 255 серии - на 40$ дешевле</t>
  </si>
  <si>
    <t>применимо с баллонами от 1044 до 1252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</si>
</sst>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$-C09]* #,##0.00_-;\-[$$-C09]* #,##0.00_-;_-[$$-C09]* &quot;-&quot;??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[$€-2]\ * #,##0.00_-;\-[$€-2]\ * #,##0.00_-;_-[$€-2]\ * &quot;-&quot;??_-;_-@_-"/>
    <numFmt numFmtId="170" formatCode="#,##0.00_р_."/>
    <numFmt numFmtId="171" formatCode="_-[$$-409]* #,##0.00_ ;_-[$$-409]* \-#,##0.00\ ;_-[$$-409]* &quot;-&quot;??_ ;_-@_ "/>
    <numFmt numFmtId="172" formatCode="_-* #,##0.00\ [$€-40C]_-;\-* #,##0.00\ [$€-40C]_-;_-* &quot;-&quot;??\ [$€-40C]_-;_-@_-"/>
    <numFmt numFmtId="173" formatCode="#,##0.00\ [$$-C0C]_-"/>
    <numFmt numFmtId="174" formatCode="[$-FC19]d\ mmmm\ yyyy\ &quot;г.&quot;"/>
    <numFmt numFmtId="175" formatCode="000000"/>
    <numFmt numFmtId="176" formatCode="#,##0.00\ [$$-C0C]_-;#,##0.00\ [$$-C0C]\-"/>
    <numFmt numFmtId="177" formatCode="#,##0.00&quot;р.&quot;"/>
    <numFmt numFmtId="178" formatCode="#,##0.00\ [$€-1];\-#,##0.00\ [$€-1]"/>
    <numFmt numFmtId="179" formatCode="_-* #,##0.00\ [$$-C0C]_-;_-* #,##0.00\ [$$-C0C]\-;_-* &quot;-&quot;??\ [$$-C0C]_-;_-@_-"/>
    <numFmt numFmtId="180" formatCode="_-* #,##0.00\ [$€-80C]_-;\-* #,##0.00\ [$€-80C]_-;_-* &quot;-&quot;??\ [$€-80C]_-;_-@_-"/>
    <numFmt numFmtId="181" formatCode="dd/mm/yy\ h:mm;@"/>
    <numFmt numFmtId="182" formatCode="#,##0.00\ [$€-40C];\-#,##0.00\ [$€-40C]"/>
    <numFmt numFmtId="183" formatCode="_-* #,##0.00\ [$€-40B]_-;\-* #,##0.00\ [$€-40B]_-;_-* &quot;-&quot;??\ [$€-40B]_-;_-@_-"/>
    <numFmt numFmtId="184" formatCode="_-* #,##0.00\ [$€-816]_-;\-* #,##0.00\ [$€-816]_-;_-* &quot;-&quot;??\ [$€-816]_-;_-@_-"/>
    <numFmt numFmtId="185" formatCode="_-* #,##0.00\ [$€-81D]_-;\-* #,##0.00\ [$€-81D]_-;_-* &quot;-&quot;??\ [$€-81D]_-;_-@_-"/>
    <numFmt numFmtId="186" formatCode="_-* #,##0\ [$€-40C]_-;\-* #,##0\ [$€-40C]_-;_-* &quot;-&quot;\ [$€-40C]_-;_-@_-"/>
    <numFmt numFmtId="187" formatCode="_-[$$-1009]* #,##0.00_-;\-[$$-1009]* #,##0.00_-;_-[$$-1009]* &quot;-&quot;??_-;_-@_-"/>
    <numFmt numFmtId="188" formatCode="[$$-409]#,##0.00_ ;\-[$$-409]#,##0.00\ "/>
    <numFmt numFmtId="189" formatCode="[$$-1009]#,##0.00;\-[$$-1009]#,##0.00"/>
    <numFmt numFmtId="190" formatCode="_-* #,##0.00\ [$€-1]_-;\-* #,##0.00\ [$€-1]_-;_-* &quot;-&quot;??\ [$€-1]_-;_-@_-"/>
    <numFmt numFmtId="191" formatCode="_-* #,##0.00\ [$€-813]_-;\-* #,##0.00\ [$€-813]_-;_-* &quot;-&quot;??\ [$€-813]_-;_-@_-"/>
  </numFmts>
  <fonts count="2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0"/>
      <color indexed="12"/>
      <name val="Arial Cyr"/>
      <family val="0"/>
    </font>
    <font>
      <sz val="7"/>
      <name val="Arial Cyr"/>
      <family val="0"/>
    </font>
    <font>
      <sz val="16"/>
      <name val="Arial Cyr"/>
      <family val="0"/>
    </font>
    <font>
      <sz val="16"/>
      <color indexed="4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2"/>
      <name val="Arial Cyr"/>
      <family val="0"/>
    </font>
    <font>
      <sz val="10"/>
      <color indexed="41"/>
      <name val="Arial Cyr"/>
      <family val="0"/>
    </font>
    <font>
      <sz val="10"/>
      <color indexed="9"/>
      <name val="Arial Cyr"/>
      <family val="0"/>
    </font>
    <font>
      <sz val="10"/>
      <name val="Century"/>
      <family val="1"/>
    </font>
    <font>
      <sz val="9"/>
      <name val="Arial"/>
      <family val="2"/>
    </font>
    <font>
      <sz val="9"/>
      <name val="Century"/>
      <family val="1"/>
    </font>
    <font>
      <b/>
      <sz val="9"/>
      <name val="Arial"/>
      <family val="2"/>
    </font>
    <font>
      <b/>
      <sz val="9"/>
      <name val="Century"/>
      <family val="1"/>
    </font>
    <font>
      <b/>
      <sz val="12"/>
      <name val="Century"/>
      <family val="1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color indexed="59"/>
      <name val="Century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164" fontId="0" fillId="0" borderId="4" xfId="0" applyNumberFormat="1" applyBorder="1" applyAlignment="1">
      <alignment horizontal="center" vertical="top" wrapText="1"/>
    </xf>
    <xf numFmtId="164" fontId="0" fillId="0" borderId="4" xfId="0" applyNumberFormat="1" applyBorder="1" applyAlignment="1">
      <alignment horizontal="center" vertical="top"/>
    </xf>
    <xf numFmtId="164" fontId="0" fillId="0" borderId="5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0" fontId="0" fillId="0" borderId="7" xfId="0" applyBorder="1" applyAlignment="1">
      <alignment/>
    </xf>
    <xf numFmtId="2" fontId="0" fillId="2" borderId="8" xfId="0" applyNumberForma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2" fontId="0" fillId="3" borderId="7" xfId="0" applyNumberFormat="1" applyFill="1" applyBorder="1" applyAlignment="1" applyProtection="1">
      <alignment horizontal="center" vertical="top" wrapText="1"/>
      <protection locked="0"/>
    </xf>
    <xf numFmtId="2" fontId="0" fillId="3" borderId="10" xfId="0" applyNumberForma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center" vertical="top" wrapText="1"/>
    </xf>
    <xf numFmtId="164" fontId="0" fillId="4" borderId="4" xfId="0" applyNumberFormat="1" applyFill="1" applyBorder="1" applyAlignment="1">
      <alignment horizontal="center" vertical="top" wrapText="1"/>
    </xf>
    <xf numFmtId="164" fontId="0" fillId="4" borderId="5" xfId="0" applyNumberForma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top" wrapText="1"/>
    </xf>
    <xf numFmtId="164" fontId="0" fillId="4" borderId="4" xfId="0" applyNumberFormat="1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center" vertical="top" wrapText="1"/>
    </xf>
    <xf numFmtId="164" fontId="0" fillId="5" borderId="4" xfId="0" applyNumberFormat="1" applyFill="1" applyBorder="1" applyAlignment="1">
      <alignment horizontal="center" vertical="top"/>
    </xf>
    <xf numFmtId="164" fontId="0" fillId="5" borderId="5" xfId="0" applyNumberFormat="1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center" vertical="top" wrapText="1"/>
    </xf>
    <xf numFmtId="164" fontId="0" fillId="6" borderId="4" xfId="0" applyNumberFormat="1" applyFill="1" applyBorder="1" applyAlignment="1">
      <alignment horizontal="center" vertical="top"/>
    </xf>
    <xf numFmtId="164" fontId="0" fillId="6" borderId="5" xfId="0" applyNumberFormat="1" applyFill="1" applyBorder="1" applyAlignment="1">
      <alignment horizontal="center" vertical="top" wrapText="1"/>
    </xf>
    <xf numFmtId="0" fontId="0" fillId="7" borderId="1" xfId="0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49" fontId="0" fillId="7" borderId="1" xfId="0" applyNumberFormat="1" applyFill="1" applyBorder="1" applyAlignment="1">
      <alignment horizontal="center" vertical="top" wrapText="1"/>
    </xf>
    <xf numFmtId="164" fontId="0" fillId="7" borderId="4" xfId="0" applyNumberFormat="1" applyFill="1" applyBorder="1" applyAlignment="1">
      <alignment horizontal="center" vertical="top"/>
    </xf>
    <xf numFmtId="164" fontId="0" fillId="7" borderId="5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center" vertical="top" wrapText="1"/>
    </xf>
    <xf numFmtId="164" fontId="0" fillId="2" borderId="4" xfId="0" applyNumberFormat="1" applyFill="1" applyBorder="1" applyAlignment="1">
      <alignment horizontal="center" vertical="top"/>
    </xf>
    <xf numFmtId="164" fontId="0" fillId="2" borderId="5" xfId="0" applyNumberForma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left" vertical="top" wrapText="1"/>
    </xf>
    <xf numFmtId="49" fontId="0" fillId="8" borderId="1" xfId="0" applyNumberFormat="1" applyFill="1" applyBorder="1" applyAlignment="1">
      <alignment horizontal="center" vertical="top" wrapText="1"/>
    </xf>
    <xf numFmtId="164" fontId="0" fillId="8" borderId="4" xfId="0" applyNumberFormat="1" applyFill="1" applyBorder="1" applyAlignment="1">
      <alignment horizontal="center" vertical="top"/>
    </xf>
    <xf numFmtId="164" fontId="0" fillId="8" borderId="5" xfId="0" applyNumberForma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 vertical="top" wrapText="1"/>
    </xf>
    <xf numFmtId="0" fontId="0" fillId="9" borderId="1" xfId="0" applyFill="1" applyBorder="1" applyAlignment="1">
      <alignment horizontal="left" vertical="top" wrapText="1"/>
    </xf>
    <xf numFmtId="49" fontId="0" fillId="9" borderId="1" xfId="0" applyNumberFormat="1" applyFill="1" applyBorder="1" applyAlignment="1">
      <alignment horizontal="center" vertical="top" wrapText="1"/>
    </xf>
    <xf numFmtId="164" fontId="0" fillId="9" borderId="4" xfId="0" applyNumberFormat="1" applyFill="1" applyBorder="1" applyAlignment="1">
      <alignment horizontal="center" vertical="top"/>
    </xf>
    <xf numFmtId="164" fontId="0" fillId="9" borderId="5" xfId="0" applyNumberFormat="1" applyFill="1" applyBorder="1" applyAlignment="1">
      <alignment horizontal="center" vertical="top" wrapText="1"/>
    </xf>
    <xf numFmtId="0" fontId="0" fillId="10" borderId="1" xfId="0" applyFill="1" applyBorder="1" applyAlignment="1">
      <alignment horizontal="center" vertical="top" wrapText="1"/>
    </xf>
    <xf numFmtId="0" fontId="0" fillId="10" borderId="1" xfId="0" applyFill="1" applyBorder="1" applyAlignment="1">
      <alignment horizontal="left" vertical="top" wrapText="1"/>
    </xf>
    <xf numFmtId="49" fontId="0" fillId="10" borderId="1" xfId="0" applyNumberFormat="1" applyFill="1" applyBorder="1" applyAlignment="1">
      <alignment horizontal="center" vertical="top" wrapText="1"/>
    </xf>
    <xf numFmtId="164" fontId="0" fillId="10" borderId="4" xfId="0" applyNumberFormat="1" applyFill="1" applyBorder="1" applyAlignment="1">
      <alignment horizontal="center" vertical="top"/>
    </xf>
    <xf numFmtId="164" fontId="0" fillId="10" borderId="5" xfId="0" applyNumberFormat="1" applyFill="1" applyBorder="1" applyAlignment="1">
      <alignment horizontal="center" vertical="top" wrapText="1"/>
    </xf>
    <xf numFmtId="0" fontId="5" fillId="10" borderId="0" xfId="0" applyFont="1" applyFill="1" applyAlignment="1">
      <alignment/>
    </xf>
    <xf numFmtId="0" fontId="0" fillId="11" borderId="1" xfId="0" applyFill="1" applyBorder="1" applyAlignment="1">
      <alignment horizontal="center" vertical="top" wrapText="1"/>
    </xf>
    <xf numFmtId="0" fontId="0" fillId="11" borderId="1" xfId="0" applyFill="1" applyBorder="1" applyAlignment="1">
      <alignment horizontal="left" vertical="top" wrapText="1"/>
    </xf>
    <xf numFmtId="49" fontId="0" fillId="11" borderId="1" xfId="0" applyNumberFormat="1" applyFill="1" applyBorder="1" applyAlignment="1">
      <alignment horizontal="center" vertical="top" wrapText="1"/>
    </xf>
    <xf numFmtId="164" fontId="0" fillId="11" borderId="4" xfId="0" applyNumberFormat="1" applyFill="1" applyBorder="1" applyAlignment="1">
      <alignment horizontal="center" vertical="top"/>
    </xf>
    <xf numFmtId="164" fontId="0" fillId="11" borderId="5" xfId="0" applyNumberForma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 horizontal="left" vertical="top" wrapText="1"/>
    </xf>
    <xf numFmtId="164" fontId="0" fillId="10" borderId="1" xfId="0" applyNumberForma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1" xfId="0" applyNumberFormat="1" applyFill="1" applyBorder="1" applyAlignment="1">
      <alignment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right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49" fontId="0" fillId="0" borderId="14" xfId="0" applyNumberFormat="1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/>
    </xf>
    <xf numFmtId="164" fontId="0" fillId="4" borderId="16" xfId="0" applyNumberForma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center" vertical="top" wrapText="1"/>
    </xf>
    <xf numFmtId="2" fontId="0" fillId="3" borderId="1" xfId="0" applyNumberForma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5" fillId="4" borderId="0" xfId="0" applyFont="1" applyFill="1" applyAlignment="1">
      <alignment/>
    </xf>
    <xf numFmtId="0" fontId="5" fillId="0" borderId="0" xfId="0" applyFont="1" applyAlignment="1">
      <alignment horizontal="center"/>
    </xf>
    <xf numFmtId="0" fontId="14" fillId="2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0" fillId="0" borderId="17" xfId="0" applyFill="1" applyBorder="1" applyAlignment="1">
      <alignment horizontal="right"/>
    </xf>
    <xf numFmtId="0" fontId="16" fillId="0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2" fontId="20" fillId="0" borderId="13" xfId="0" applyNumberFormat="1" applyFont="1" applyFill="1" applyBorder="1" applyAlignment="1" applyProtection="1">
      <alignment horizontal="center" vertical="top" wrapText="1"/>
      <protection hidden="1"/>
    </xf>
    <xf numFmtId="2" fontId="21" fillId="0" borderId="13" xfId="0" applyNumberFormat="1" applyFont="1" applyFill="1" applyBorder="1" applyAlignment="1" applyProtection="1">
      <alignment horizontal="center" vertical="top" wrapText="1"/>
      <protection hidden="1"/>
    </xf>
    <xf numFmtId="0" fontId="16" fillId="0" borderId="18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left" vertical="top" wrapText="1"/>
    </xf>
    <xf numFmtId="164" fontId="0" fillId="5" borderId="1" xfId="0" applyNumberFormat="1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22" fillId="0" borderId="20" xfId="0" applyFont="1" applyFill="1" applyBorder="1" applyAlignment="1" applyProtection="1">
      <alignment vertical="top" wrapText="1"/>
      <protection hidden="1"/>
    </xf>
    <xf numFmtId="0" fontId="22" fillId="0" borderId="21" xfId="0" applyFont="1" applyFill="1" applyBorder="1" applyAlignment="1" applyProtection="1">
      <alignment vertical="top" wrapText="1"/>
      <protection hidden="1"/>
    </xf>
    <xf numFmtId="0" fontId="22" fillId="0" borderId="22" xfId="0" applyFont="1" applyFill="1" applyBorder="1" applyAlignment="1" applyProtection="1">
      <alignment vertical="top" wrapText="1"/>
      <protection hidden="1"/>
    </xf>
    <xf numFmtId="49" fontId="0" fillId="2" borderId="11" xfId="0" applyNumberFormat="1" applyFill="1" applyBorder="1" applyAlignment="1">
      <alignment horizontal="left" vertical="top"/>
    </xf>
    <xf numFmtId="2" fontId="18" fillId="7" borderId="13" xfId="0" applyNumberFormat="1" applyFont="1" applyFill="1" applyBorder="1" applyAlignment="1" applyProtection="1">
      <alignment vertical="top" wrapText="1"/>
      <protection hidden="1"/>
    </xf>
    <xf numFmtId="2" fontId="19" fillId="7" borderId="13" xfId="0" applyNumberFormat="1" applyFont="1" applyFill="1" applyBorder="1" applyAlignment="1" applyProtection="1">
      <alignment vertical="top" wrapText="1"/>
      <protection hidden="1"/>
    </xf>
    <xf numFmtId="187" fontId="0" fillId="7" borderId="1" xfId="0" applyNumberFormat="1" applyFill="1" applyBorder="1" applyAlignment="1">
      <alignment/>
    </xf>
    <xf numFmtId="2" fontId="18" fillId="7" borderId="1" xfId="0" applyNumberFormat="1" applyFont="1" applyFill="1" applyBorder="1" applyAlignment="1" applyProtection="1">
      <alignment vertical="top" wrapText="1"/>
      <protection hidden="1"/>
    </xf>
    <xf numFmtId="2" fontId="19" fillId="7" borderId="1" xfId="0" applyNumberFormat="1" applyFont="1" applyFill="1" applyBorder="1" applyAlignment="1" applyProtection="1">
      <alignment vertical="top" wrapText="1"/>
      <protection hidden="1"/>
    </xf>
    <xf numFmtId="0" fontId="17" fillId="7" borderId="1" xfId="0" applyFont="1" applyFill="1" applyBorder="1" applyAlignment="1" applyProtection="1">
      <alignment horizontal="center" vertical="top" wrapText="1"/>
      <protection hidden="1"/>
    </xf>
    <xf numFmtId="0" fontId="22" fillId="7" borderId="1" xfId="0" applyFont="1" applyFill="1" applyBorder="1" applyAlignment="1" applyProtection="1">
      <alignment horizontal="center" vertical="top" wrapText="1"/>
      <protection hidden="1"/>
    </xf>
    <xf numFmtId="0" fontId="0" fillId="2" borderId="18" xfId="0" applyFill="1" applyBorder="1" applyAlignment="1">
      <alignment horizontal="left"/>
    </xf>
    <xf numFmtId="0" fontId="0" fillId="10" borderId="19" xfId="0" applyFill="1" applyBorder="1" applyAlignment="1">
      <alignment horizontal="left" vertical="top" wrapText="1"/>
    </xf>
    <xf numFmtId="164" fontId="0" fillId="2" borderId="4" xfId="0" applyNumberFormat="1" applyFill="1" applyBorder="1" applyAlignment="1">
      <alignment horizontal="left" vertical="top" wrapText="1"/>
    </xf>
    <xf numFmtId="164" fontId="0" fillId="2" borderId="12" xfId="0" applyNumberFormat="1" applyFill="1" applyBorder="1" applyAlignment="1">
      <alignment horizontal="left" vertical="top" wrapText="1"/>
    </xf>
    <xf numFmtId="164" fontId="0" fillId="2" borderId="13" xfId="0" applyNumberFormat="1" applyFill="1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2" fontId="0" fillId="2" borderId="7" xfId="0" applyNumberFormat="1" applyFill="1" applyBorder="1" applyAlignment="1">
      <alignment horizontal="center" vertical="top" wrapText="1"/>
    </xf>
    <xf numFmtId="2" fontId="0" fillId="2" borderId="5" xfId="0" applyNumberFormat="1" applyFill="1" applyBorder="1" applyAlignment="1">
      <alignment horizontal="center" vertical="top" wrapText="1"/>
    </xf>
    <xf numFmtId="2" fontId="0" fillId="2" borderId="10" xfId="0" applyNumberFormat="1" applyFill="1" applyBorder="1" applyAlignment="1">
      <alignment horizontal="center" vertical="top" wrapText="1"/>
    </xf>
    <xf numFmtId="2" fontId="0" fillId="2" borderId="6" xfId="0" applyNumberForma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7" fillId="7" borderId="4" xfId="0" applyFont="1" applyFill="1" applyBorder="1" applyAlignment="1" applyProtection="1">
      <alignment horizontal="center" vertical="top" wrapText="1"/>
      <protection hidden="1"/>
    </xf>
    <xf numFmtId="0" fontId="17" fillId="7" borderId="11" xfId="0" applyFont="1" applyFill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49" fontId="0" fillId="2" borderId="8" xfId="0" applyNumberFormat="1" applyFont="1" applyFill="1" applyBorder="1" applyAlignment="1">
      <alignment horizontal="center" vertical="top" wrapText="1"/>
    </xf>
    <xf numFmtId="49" fontId="0" fillId="2" borderId="23" xfId="0" applyNumberFormat="1" applyFont="1" applyFill="1" applyBorder="1" applyAlignment="1">
      <alignment horizontal="center" vertical="top" wrapText="1"/>
    </xf>
    <xf numFmtId="49" fontId="0" fillId="2" borderId="9" xfId="0" applyNumberFormat="1" applyFont="1" applyFill="1" applyBorder="1" applyAlignment="1">
      <alignment horizontal="center" vertical="top" wrapText="1"/>
    </xf>
    <xf numFmtId="49" fontId="0" fillId="2" borderId="24" xfId="0" applyNumberFormat="1" applyFont="1" applyFill="1" applyBorder="1" applyAlignment="1">
      <alignment horizontal="center" vertical="top" wrapText="1"/>
    </xf>
    <xf numFmtId="49" fontId="0" fillId="2" borderId="25" xfId="0" applyNumberFormat="1" applyFont="1" applyFill="1" applyBorder="1" applyAlignment="1">
      <alignment horizontal="center" vertical="top" wrapText="1"/>
    </xf>
    <xf numFmtId="49" fontId="0" fillId="2" borderId="26" xfId="0" applyNumberFormat="1" applyFont="1" applyFill="1" applyBorder="1" applyAlignment="1">
      <alignment horizontal="center" vertical="top" wrapText="1"/>
    </xf>
    <xf numFmtId="164" fontId="0" fillId="2" borderId="27" xfId="0" applyNumberForma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top" wrapText="1"/>
    </xf>
    <xf numFmtId="164" fontId="0" fillId="2" borderId="28" xfId="0" applyNumberFormat="1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164" fontId="0" fillId="2" borderId="29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3" fillId="0" borderId="4" xfId="0" applyFont="1" applyFill="1" applyBorder="1" applyAlignment="1">
      <alignment horizontal="center" vertical="top" wrapText="1"/>
    </xf>
    <xf numFmtId="0" fontId="23" fillId="0" borderId="3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25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 applyProtection="1">
      <alignment horizontal="center" vertical="top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4"/>
  <sheetViews>
    <sheetView zoomScale="75" zoomScaleNormal="75" workbookViewId="0" topLeftCell="A1">
      <selection activeCell="C30" sqref="C30"/>
    </sheetView>
  </sheetViews>
  <sheetFormatPr defaultColWidth="9.00390625" defaultRowHeight="12.75"/>
  <cols>
    <col min="1" max="1" width="2.375" style="0" customWidth="1"/>
    <col min="2" max="2" width="9.00390625" style="0" bestFit="1" customWidth="1"/>
    <col min="3" max="3" width="37.625" style="4" customWidth="1"/>
    <col min="4" max="4" width="16.375" style="3" customWidth="1"/>
    <col min="6" max="6" width="9.00390625" style="11" bestFit="1" customWidth="1"/>
    <col min="7" max="7" width="8.125" style="10" customWidth="1"/>
    <col min="8" max="8" width="10.625" style="1" customWidth="1"/>
    <col min="9" max="11" width="9.00390625" style="0" bestFit="1" customWidth="1"/>
    <col min="12" max="12" width="10.625" style="0" bestFit="1" customWidth="1"/>
    <col min="13" max="13" width="9.00390625" style="0" bestFit="1" customWidth="1"/>
    <col min="14" max="14" width="10.375" style="0" bestFit="1" customWidth="1"/>
    <col min="15" max="15" width="9.00390625" style="0" bestFit="1" customWidth="1"/>
    <col min="16" max="16" width="10.625" style="0" bestFit="1" customWidth="1"/>
  </cols>
  <sheetData>
    <row r="2" spans="3:13" ht="27.75" customHeight="1">
      <c r="C2" s="149" t="s">
        <v>96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4" ht="13.5" thickBot="1"/>
    <row r="5" spans="3:16" ht="12.75">
      <c r="C5" s="4" t="s">
        <v>65</v>
      </c>
      <c r="D5" s="3" t="s">
        <v>66</v>
      </c>
      <c r="E5" s="2" t="s">
        <v>62</v>
      </c>
      <c r="G5" s="137" t="s">
        <v>68</v>
      </c>
      <c r="H5" s="138"/>
      <c r="I5" s="137" t="s">
        <v>72</v>
      </c>
      <c r="J5" s="138"/>
      <c r="K5" s="137" t="s">
        <v>88</v>
      </c>
      <c r="L5" s="138"/>
      <c r="M5" s="137" t="s">
        <v>94</v>
      </c>
      <c r="N5" s="138"/>
      <c r="O5" s="145" t="s">
        <v>95</v>
      </c>
      <c r="P5" s="146"/>
    </row>
    <row r="6" spans="7:16" ht="13.5" thickBot="1">
      <c r="G6" s="139"/>
      <c r="H6" s="140"/>
      <c r="I6" s="139"/>
      <c r="J6" s="140"/>
      <c r="K6" s="139"/>
      <c r="L6" s="140"/>
      <c r="M6" s="139"/>
      <c r="N6" s="140"/>
      <c r="O6" s="147"/>
      <c r="P6" s="148"/>
    </row>
    <row r="7" spans="2:16" s="1" customFormat="1" ht="39.75" thickBot="1">
      <c r="B7" s="5" t="s">
        <v>9</v>
      </c>
      <c r="C7" s="6" t="s">
        <v>10</v>
      </c>
      <c r="D7" s="7" t="s">
        <v>11</v>
      </c>
      <c r="E7" s="5" t="s">
        <v>12</v>
      </c>
      <c r="F7" s="12" t="s">
        <v>13</v>
      </c>
      <c r="G7" s="9" t="s">
        <v>14</v>
      </c>
      <c r="H7" s="8" t="s">
        <v>15</v>
      </c>
      <c r="I7" s="9" t="s">
        <v>14</v>
      </c>
      <c r="J7" s="8" t="s">
        <v>15</v>
      </c>
      <c r="K7" s="9" t="s">
        <v>14</v>
      </c>
      <c r="L7" s="8" t="s">
        <v>15</v>
      </c>
      <c r="M7" s="9" t="s">
        <v>14</v>
      </c>
      <c r="N7" s="8" t="s">
        <v>15</v>
      </c>
      <c r="O7" s="9" t="s">
        <v>14</v>
      </c>
      <c r="P7" s="8" t="s">
        <v>15</v>
      </c>
    </row>
    <row r="8" spans="2:16" s="1" customFormat="1" ht="12.75">
      <c r="B8" s="23">
        <v>1</v>
      </c>
      <c r="C8" s="24" t="s">
        <v>69</v>
      </c>
      <c r="D8" s="25" t="s">
        <v>45</v>
      </c>
      <c r="E8" s="23" t="s">
        <v>62</v>
      </c>
      <c r="F8" s="26">
        <v>32</v>
      </c>
      <c r="G8" s="21"/>
      <c r="H8" s="27">
        <f>$F8*G8</f>
        <v>0</v>
      </c>
      <c r="I8" s="21"/>
      <c r="J8" s="27">
        <f aca="true" t="shared" si="0" ref="J8:L39">$F8*I8</f>
        <v>0</v>
      </c>
      <c r="K8" s="21"/>
      <c r="L8" s="27">
        <f t="shared" si="0"/>
        <v>0</v>
      </c>
      <c r="M8" s="21"/>
      <c r="N8" s="27">
        <f aca="true" t="shared" si="1" ref="N8:P39">$F8*M8</f>
        <v>0</v>
      </c>
      <c r="O8" s="21"/>
      <c r="P8" s="27">
        <f t="shared" si="1"/>
        <v>0</v>
      </c>
    </row>
    <row r="9" spans="2:16" s="1" customFormat="1" ht="12.75">
      <c r="B9" s="23">
        <v>2</v>
      </c>
      <c r="C9" s="28" t="s">
        <v>40</v>
      </c>
      <c r="D9" s="25" t="s">
        <v>44</v>
      </c>
      <c r="E9" s="23" t="s">
        <v>62</v>
      </c>
      <c r="F9" s="26">
        <v>51</v>
      </c>
      <c r="G9" s="21"/>
      <c r="H9" s="27">
        <f aca="true" t="shared" si="2" ref="H9:H61">$F9*G9</f>
        <v>0</v>
      </c>
      <c r="I9" s="21"/>
      <c r="J9" s="27">
        <f t="shared" si="0"/>
        <v>0</v>
      </c>
      <c r="K9" s="21"/>
      <c r="L9" s="27">
        <f t="shared" si="0"/>
        <v>0</v>
      </c>
      <c r="M9" s="21"/>
      <c r="N9" s="27">
        <f t="shared" si="1"/>
        <v>0</v>
      </c>
      <c r="O9" s="21"/>
      <c r="P9" s="27">
        <f t="shared" si="1"/>
        <v>0</v>
      </c>
    </row>
    <row r="10" spans="2:16" s="1" customFormat="1" ht="12.75">
      <c r="B10" s="23">
        <v>3</v>
      </c>
      <c r="C10" s="28" t="s">
        <v>40</v>
      </c>
      <c r="D10" s="25" t="s">
        <v>43</v>
      </c>
      <c r="E10" s="23" t="s">
        <v>62</v>
      </c>
      <c r="F10" s="26">
        <v>68</v>
      </c>
      <c r="G10" s="21"/>
      <c r="H10" s="27">
        <f t="shared" si="2"/>
        <v>0</v>
      </c>
      <c r="I10" s="21"/>
      <c r="J10" s="27">
        <f t="shared" si="0"/>
        <v>0</v>
      </c>
      <c r="K10" s="21"/>
      <c r="L10" s="27">
        <f t="shared" si="0"/>
        <v>0</v>
      </c>
      <c r="M10" s="21"/>
      <c r="N10" s="27">
        <f t="shared" si="1"/>
        <v>0</v>
      </c>
      <c r="O10" s="21"/>
      <c r="P10" s="27">
        <f t="shared" si="1"/>
        <v>0</v>
      </c>
    </row>
    <row r="11" spans="2:16" s="1" customFormat="1" ht="12.75">
      <c r="B11" s="23">
        <v>4</v>
      </c>
      <c r="C11" s="28" t="s">
        <v>40</v>
      </c>
      <c r="D11" s="25" t="s">
        <v>42</v>
      </c>
      <c r="E11" s="23" t="s">
        <v>62</v>
      </c>
      <c r="F11" s="26">
        <v>77</v>
      </c>
      <c r="G11" s="21"/>
      <c r="H11" s="27">
        <f t="shared" si="2"/>
        <v>0</v>
      </c>
      <c r="I11" s="21"/>
      <c r="J11" s="27">
        <f t="shared" si="0"/>
        <v>0</v>
      </c>
      <c r="K11" s="21"/>
      <c r="L11" s="27">
        <f t="shared" si="0"/>
        <v>0</v>
      </c>
      <c r="M11" s="21"/>
      <c r="N11" s="27">
        <f t="shared" si="1"/>
        <v>0</v>
      </c>
      <c r="O11" s="21"/>
      <c r="P11" s="27">
        <f t="shared" si="1"/>
        <v>0</v>
      </c>
    </row>
    <row r="12" spans="2:16" s="1" customFormat="1" ht="12.75">
      <c r="B12" s="23">
        <v>5</v>
      </c>
      <c r="C12" s="28" t="s">
        <v>40</v>
      </c>
      <c r="D12" s="25" t="s">
        <v>41</v>
      </c>
      <c r="E12" s="23" t="s">
        <v>62</v>
      </c>
      <c r="F12" s="26">
        <v>87</v>
      </c>
      <c r="G12" s="21"/>
      <c r="H12" s="27">
        <f t="shared" si="2"/>
        <v>0</v>
      </c>
      <c r="I12" s="21"/>
      <c r="J12" s="27">
        <f t="shared" si="0"/>
        <v>0</v>
      </c>
      <c r="K12" s="21"/>
      <c r="L12" s="27">
        <f t="shared" si="0"/>
        <v>0</v>
      </c>
      <c r="M12" s="21"/>
      <c r="N12" s="27">
        <f t="shared" si="1"/>
        <v>0</v>
      </c>
      <c r="O12" s="21"/>
      <c r="P12" s="27">
        <f t="shared" si="1"/>
        <v>0</v>
      </c>
    </row>
    <row r="13" spans="2:16" ht="12.75">
      <c r="B13" s="23">
        <v>6</v>
      </c>
      <c r="C13" s="28" t="s">
        <v>40</v>
      </c>
      <c r="D13" s="25">
        <v>1054</v>
      </c>
      <c r="E13" s="23" t="s">
        <v>62</v>
      </c>
      <c r="F13" s="29">
        <v>102</v>
      </c>
      <c r="G13" s="21"/>
      <c r="H13" s="27">
        <f t="shared" si="2"/>
        <v>0</v>
      </c>
      <c r="I13" s="21"/>
      <c r="J13" s="27">
        <f t="shared" si="0"/>
        <v>0</v>
      </c>
      <c r="K13" s="21"/>
      <c r="L13" s="27">
        <f t="shared" si="0"/>
        <v>0</v>
      </c>
      <c r="M13" s="21">
        <v>1</v>
      </c>
      <c r="N13" s="27">
        <f t="shared" si="1"/>
        <v>102</v>
      </c>
      <c r="O13" s="21"/>
      <c r="P13" s="27">
        <f t="shared" si="1"/>
        <v>0</v>
      </c>
    </row>
    <row r="14" spans="2:16" ht="12.75">
      <c r="B14" s="23">
        <v>7</v>
      </c>
      <c r="C14" s="28" t="s">
        <v>40</v>
      </c>
      <c r="D14" s="25">
        <v>1252</v>
      </c>
      <c r="E14" s="23" t="s">
        <v>62</v>
      </c>
      <c r="F14" s="29">
        <v>135</v>
      </c>
      <c r="G14" s="21"/>
      <c r="H14" s="27">
        <f t="shared" si="2"/>
        <v>0</v>
      </c>
      <c r="I14" s="21"/>
      <c r="J14" s="27">
        <f t="shared" si="0"/>
        <v>0</v>
      </c>
      <c r="K14" s="21"/>
      <c r="L14" s="27">
        <f t="shared" si="0"/>
        <v>0</v>
      </c>
      <c r="M14" s="21"/>
      <c r="N14" s="27">
        <f t="shared" si="1"/>
        <v>0</v>
      </c>
      <c r="O14" s="21"/>
      <c r="P14" s="27">
        <f t="shared" si="1"/>
        <v>0</v>
      </c>
    </row>
    <row r="15" spans="2:16" ht="12.75">
      <c r="B15" s="23">
        <v>8</v>
      </c>
      <c r="C15" s="28" t="s">
        <v>40</v>
      </c>
      <c r="D15" s="25" t="s">
        <v>73</v>
      </c>
      <c r="E15" s="23" t="s">
        <v>62</v>
      </c>
      <c r="F15" s="29">
        <v>148</v>
      </c>
      <c r="G15" s="21"/>
      <c r="H15" s="27">
        <f t="shared" si="2"/>
        <v>0</v>
      </c>
      <c r="I15" s="21"/>
      <c r="J15" s="27">
        <f t="shared" si="0"/>
        <v>0</v>
      </c>
      <c r="K15" s="21"/>
      <c r="L15" s="27">
        <f t="shared" si="0"/>
        <v>0</v>
      </c>
      <c r="M15" s="21"/>
      <c r="N15" s="27">
        <f t="shared" si="1"/>
        <v>0</v>
      </c>
      <c r="O15" s="21"/>
      <c r="P15" s="27">
        <f t="shared" si="1"/>
        <v>0</v>
      </c>
    </row>
    <row r="16" spans="2:16" ht="12.75">
      <c r="B16" s="23">
        <v>9</v>
      </c>
      <c r="C16" s="28" t="s">
        <v>40</v>
      </c>
      <c r="D16" s="25" t="s">
        <v>74</v>
      </c>
      <c r="E16" s="23" t="s">
        <v>62</v>
      </c>
      <c r="F16" s="29">
        <v>160</v>
      </c>
      <c r="G16" s="21">
        <v>1</v>
      </c>
      <c r="H16" s="27">
        <f t="shared" si="2"/>
        <v>160</v>
      </c>
      <c r="I16" s="21">
        <v>1</v>
      </c>
      <c r="J16" s="27">
        <f t="shared" si="0"/>
        <v>160</v>
      </c>
      <c r="K16" s="21"/>
      <c r="L16" s="27">
        <f t="shared" si="0"/>
        <v>0</v>
      </c>
      <c r="M16" s="21"/>
      <c r="N16" s="27">
        <f t="shared" si="1"/>
        <v>0</v>
      </c>
      <c r="O16" s="21">
        <v>1</v>
      </c>
      <c r="P16" s="27">
        <f t="shared" si="1"/>
        <v>160</v>
      </c>
    </row>
    <row r="17" spans="2:16" ht="12.75">
      <c r="B17" s="23"/>
      <c r="C17" s="28" t="s">
        <v>40</v>
      </c>
      <c r="D17" s="25" t="s">
        <v>75</v>
      </c>
      <c r="E17" s="23" t="s">
        <v>62</v>
      </c>
      <c r="F17" s="29">
        <v>245</v>
      </c>
      <c r="G17" s="21"/>
      <c r="H17" s="27">
        <f t="shared" si="2"/>
        <v>0</v>
      </c>
      <c r="I17" s="21"/>
      <c r="J17" s="27">
        <f t="shared" si="0"/>
        <v>0</v>
      </c>
      <c r="K17" s="21">
        <v>1</v>
      </c>
      <c r="L17" s="27">
        <f t="shared" si="0"/>
        <v>245</v>
      </c>
      <c r="M17" s="21"/>
      <c r="N17" s="27">
        <f t="shared" si="1"/>
        <v>0</v>
      </c>
      <c r="O17" s="21"/>
      <c r="P17" s="27">
        <f t="shared" si="1"/>
        <v>0</v>
      </c>
    </row>
    <row r="18" spans="2:16" ht="12.75">
      <c r="B18" s="23">
        <v>10</v>
      </c>
      <c r="C18" s="28" t="s">
        <v>40</v>
      </c>
      <c r="D18" s="25">
        <v>1665</v>
      </c>
      <c r="E18" s="23" t="s">
        <v>62</v>
      </c>
      <c r="F18" s="29">
        <v>293</v>
      </c>
      <c r="G18" s="21"/>
      <c r="H18" s="27">
        <f t="shared" si="2"/>
        <v>0</v>
      </c>
      <c r="I18" s="21"/>
      <c r="J18" s="27">
        <f t="shared" si="0"/>
        <v>0</v>
      </c>
      <c r="K18" s="21"/>
      <c r="L18" s="27">
        <f t="shared" si="0"/>
        <v>0</v>
      </c>
      <c r="M18" s="21"/>
      <c r="N18" s="27">
        <f t="shared" si="1"/>
        <v>0</v>
      </c>
      <c r="O18" s="21"/>
      <c r="P18" s="27">
        <f t="shared" si="1"/>
        <v>0</v>
      </c>
    </row>
    <row r="19" spans="2:16" ht="12.75">
      <c r="B19" s="30">
        <v>11</v>
      </c>
      <c r="C19" s="31" t="s">
        <v>70</v>
      </c>
      <c r="D19" s="32" t="s">
        <v>48</v>
      </c>
      <c r="E19" s="30" t="s">
        <v>63</v>
      </c>
      <c r="F19" s="33">
        <v>25</v>
      </c>
      <c r="G19" s="21"/>
      <c r="H19" s="34">
        <f t="shared" si="2"/>
        <v>0</v>
      </c>
      <c r="I19" s="21">
        <v>1.1</v>
      </c>
      <c r="J19" s="34">
        <f t="shared" si="0"/>
        <v>27.500000000000004</v>
      </c>
      <c r="K19" s="21"/>
      <c r="L19" s="34">
        <f t="shared" si="0"/>
        <v>0</v>
      </c>
      <c r="M19" s="21"/>
      <c r="N19" s="34">
        <f t="shared" si="1"/>
        <v>0</v>
      </c>
      <c r="O19" s="21"/>
      <c r="P19" s="34">
        <f t="shared" si="1"/>
        <v>0</v>
      </c>
    </row>
    <row r="20" spans="2:16" ht="12.75">
      <c r="B20" s="30">
        <v>12</v>
      </c>
      <c r="C20" s="35" t="s">
        <v>50</v>
      </c>
      <c r="D20" s="32" t="s">
        <v>49</v>
      </c>
      <c r="E20" s="30" t="s">
        <v>63</v>
      </c>
      <c r="F20" s="33">
        <v>40</v>
      </c>
      <c r="G20" s="21"/>
      <c r="H20" s="34">
        <f t="shared" si="2"/>
        <v>0</v>
      </c>
      <c r="I20" s="21"/>
      <c r="J20" s="34">
        <f t="shared" si="0"/>
        <v>0</v>
      </c>
      <c r="K20" s="21"/>
      <c r="L20" s="34">
        <f t="shared" si="0"/>
        <v>0</v>
      </c>
      <c r="M20" s="21"/>
      <c r="N20" s="34">
        <f t="shared" si="1"/>
        <v>0</v>
      </c>
      <c r="O20" s="21"/>
      <c r="P20" s="34">
        <f t="shared" si="1"/>
        <v>0</v>
      </c>
    </row>
    <row r="21" spans="2:16" ht="12.75">
      <c r="B21" s="30">
        <v>13</v>
      </c>
      <c r="C21" s="35" t="s">
        <v>51</v>
      </c>
      <c r="D21" s="32" t="s">
        <v>5</v>
      </c>
      <c r="E21" s="30" t="s">
        <v>63</v>
      </c>
      <c r="F21" s="33">
        <v>105</v>
      </c>
      <c r="G21" s="21"/>
      <c r="H21" s="34">
        <f t="shared" si="2"/>
        <v>0</v>
      </c>
      <c r="I21" s="21"/>
      <c r="J21" s="34">
        <f t="shared" si="0"/>
        <v>0</v>
      </c>
      <c r="K21" s="21"/>
      <c r="L21" s="34">
        <f t="shared" si="0"/>
        <v>0</v>
      </c>
      <c r="M21" s="21"/>
      <c r="N21" s="34">
        <f t="shared" si="1"/>
        <v>0</v>
      </c>
      <c r="O21" s="21"/>
      <c r="P21" s="34">
        <f t="shared" si="1"/>
        <v>0</v>
      </c>
    </row>
    <row r="22" spans="2:16" ht="12.75">
      <c r="B22" s="30">
        <v>14</v>
      </c>
      <c r="C22" s="35" t="s">
        <v>52</v>
      </c>
      <c r="D22" s="32" t="s">
        <v>4</v>
      </c>
      <c r="E22" s="30" t="s">
        <v>63</v>
      </c>
      <c r="F22" s="33">
        <v>90</v>
      </c>
      <c r="G22" s="21">
        <f>66/28.3</f>
        <v>2.3321554770318023</v>
      </c>
      <c r="H22" s="34">
        <f t="shared" si="2"/>
        <v>209.8939929328622</v>
      </c>
      <c r="I22" s="21"/>
      <c r="J22" s="34">
        <f t="shared" si="0"/>
        <v>0</v>
      </c>
      <c r="K22" s="21"/>
      <c r="L22" s="34">
        <f t="shared" si="0"/>
        <v>0</v>
      </c>
      <c r="M22" s="21"/>
      <c r="N22" s="34">
        <f t="shared" si="1"/>
        <v>0</v>
      </c>
      <c r="O22" s="21"/>
      <c r="P22" s="34">
        <f t="shared" si="1"/>
        <v>0</v>
      </c>
    </row>
    <row r="23" spans="2:16" ht="12.75">
      <c r="B23" s="30">
        <v>15</v>
      </c>
      <c r="C23" s="35" t="s">
        <v>53</v>
      </c>
      <c r="D23" s="32" t="s">
        <v>46</v>
      </c>
      <c r="E23" s="30" t="s">
        <v>63</v>
      </c>
      <c r="F23" s="33">
        <v>55</v>
      </c>
      <c r="G23" s="21"/>
      <c r="H23" s="34">
        <f t="shared" si="2"/>
        <v>0</v>
      </c>
      <c r="I23" s="21"/>
      <c r="J23" s="34">
        <f t="shared" si="0"/>
        <v>0</v>
      </c>
      <c r="K23" s="21"/>
      <c r="L23" s="34">
        <f t="shared" si="0"/>
        <v>0</v>
      </c>
      <c r="M23" s="21"/>
      <c r="N23" s="34">
        <f t="shared" si="1"/>
        <v>0</v>
      </c>
      <c r="O23" s="21"/>
      <c r="P23" s="34">
        <f t="shared" si="1"/>
        <v>0</v>
      </c>
    </row>
    <row r="24" spans="2:16" ht="12.75">
      <c r="B24" s="30">
        <v>16</v>
      </c>
      <c r="C24" s="35" t="s">
        <v>54</v>
      </c>
      <c r="D24" s="32" t="s">
        <v>47</v>
      </c>
      <c r="E24" s="30" t="s">
        <v>63</v>
      </c>
      <c r="F24" s="33">
        <v>160</v>
      </c>
      <c r="G24" s="21"/>
      <c r="H24" s="34">
        <f t="shared" si="2"/>
        <v>0</v>
      </c>
      <c r="I24" s="21">
        <v>2.46</v>
      </c>
      <c r="J24" s="34">
        <f t="shared" si="0"/>
        <v>393.6</v>
      </c>
      <c r="K24" s="21"/>
      <c r="L24" s="34">
        <f t="shared" si="0"/>
        <v>0</v>
      </c>
      <c r="M24" s="21"/>
      <c r="N24" s="34">
        <f t="shared" si="1"/>
        <v>0</v>
      </c>
      <c r="O24" s="21"/>
      <c r="P24" s="34">
        <f t="shared" si="1"/>
        <v>0</v>
      </c>
    </row>
    <row r="25" spans="2:16" ht="26.25">
      <c r="B25" s="30">
        <v>17</v>
      </c>
      <c r="C25" s="35" t="s">
        <v>55</v>
      </c>
      <c r="D25" s="32" t="s">
        <v>20</v>
      </c>
      <c r="E25" s="30" t="s">
        <v>63</v>
      </c>
      <c r="F25" s="33">
        <v>144</v>
      </c>
      <c r="G25" s="21"/>
      <c r="H25" s="34">
        <f t="shared" si="2"/>
        <v>0</v>
      </c>
      <c r="I25" s="21"/>
      <c r="J25" s="34">
        <f t="shared" si="0"/>
        <v>0</v>
      </c>
      <c r="K25" s="21">
        <v>3</v>
      </c>
      <c r="L25" s="34">
        <f t="shared" si="0"/>
        <v>432</v>
      </c>
      <c r="M25" s="21"/>
      <c r="N25" s="34">
        <f t="shared" si="1"/>
        <v>0</v>
      </c>
      <c r="O25" s="21"/>
      <c r="P25" s="34">
        <f t="shared" si="1"/>
        <v>0</v>
      </c>
    </row>
    <row r="26" spans="2:16" ht="26.25">
      <c r="B26" s="30">
        <v>18</v>
      </c>
      <c r="C26" s="35" t="s">
        <v>56</v>
      </c>
      <c r="D26" s="32" t="s">
        <v>16</v>
      </c>
      <c r="E26" s="30" t="s">
        <v>63</v>
      </c>
      <c r="F26" s="33">
        <v>85</v>
      </c>
      <c r="G26" s="21"/>
      <c r="H26" s="34">
        <f t="shared" si="2"/>
        <v>0</v>
      </c>
      <c r="I26" s="21"/>
      <c r="J26" s="34">
        <f t="shared" si="0"/>
        <v>0</v>
      </c>
      <c r="K26" s="21"/>
      <c r="L26" s="34">
        <f t="shared" si="0"/>
        <v>0</v>
      </c>
      <c r="M26" s="21">
        <f>45/25</f>
        <v>1.8</v>
      </c>
      <c r="N26" s="34">
        <f t="shared" si="1"/>
        <v>153</v>
      </c>
      <c r="O26" s="21"/>
      <c r="P26" s="34">
        <f t="shared" si="1"/>
        <v>0</v>
      </c>
    </row>
    <row r="27" spans="2:16" ht="12.75">
      <c r="B27" s="30">
        <v>19</v>
      </c>
      <c r="C27" s="35" t="s">
        <v>56</v>
      </c>
      <c r="D27" s="32" t="s">
        <v>17</v>
      </c>
      <c r="E27" s="30" t="s">
        <v>63</v>
      </c>
      <c r="F27" s="33">
        <v>115</v>
      </c>
      <c r="G27" s="21"/>
      <c r="H27" s="34">
        <f t="shared" si="2"/>
        <v>0</v>
      </c>
      <c r="I27" s="21"/>
      <c r="J27" s="34">
        <f t="shared" si="0"/>
        <v>0</v>
      </c>
      <c r="K27" s="21"/>
      <c r="L27" s="34">
        <f t="shared" si="0"/>
        <v>0</v>
      </c>
      <c r="M27" s="21"/>
      <c r="N27" s="34">
        <f t="shared" si="1"/>
        <v>0</v>
      </c>
      <c r="O27" s="21">
        <v>1.5</v>
      </c>
      <c r="P27" s="34">
        <f t="shared" si="1"/>
        <v>172.5</v>
      </c>
    </row>
    <row r="28" spans="2:16" ht="26.25">
      <c r="B28" s="30">
        <v>20</v>
      </c>
      <c r="C28" s="35" t="s">
        <v>57</v>
      </c>
      <c r="D28" s="32" t="s">
        <v>18</v>
      </c>
      <c r="E28" s="30" t="s">
        <v>63</v>
      </c>
      <c r="F28" s="33">
        <v>180</v>
      </c>
      <c r="G28" s="21"/>
      <c r="H28" s="34">
        <f t="shared" si="2"/>
        <v>0</v>
      </c>
      <c r="I28" s="21"/>
      <c r="J28" s="34">
        <f t="shared" si="0"/>
        <v>0</v>
      </c>
      <c r="K28" s="21"/>
      <c r="L28" s="34">
        <f t="shared" si="0"/>
        <v>0</v>
      </c>
      <c r="M28" s="21"/>
      <c r="N28" s="34">
        <f t="shared" si="1"/>
        <v>0</v>
      </c>
      <c r="O28" s="21">
        <v>1.2</v>
      </c>
      <c r="P28" s="34">
        <f t="shared" si="1"/>
        <v>216</v>
      </c>
    </row>
    <row r="29" spans="2:16" ht="12.75">
      <c r="B29" s="30">
        <v>21</v>
      </c>
      <c r="C29" s="35" t="s">
        <v>57</v>
      </c>
      <c r="D29" s="32" t="s">
        <v>19</v>
      </c>
      <c r="E29" s="30" t="s">
        <v>63</v>
      </c>
      <c r="F29" s="33"/>
      <c r="G29" s="21"/>
      <c r="H29" s="34">
        <f t="shared" si="2"/>
        <v>0</v>
      </c>
      <c r="I29" s="21"/>
      <c r="J29" s="34">
        <f t="shared" si="0"/>
        <v>0</v>
      </c>
      <c r="K29" s="21"/>
      <c r="L29" s="34">
        <f t="shared" si="0"/>
        <v>0</v>
      </c>
      <c r="M29" s="21"/>
      <c r="N29" s="34">
        <f t="shared" si="1"/>
        <v>0</v>
      </c>
      <c r="O29" s="21"/>
      <c r="P29" s="34">
        <f t="shared" si="1"/>
        <v>0</v>
      </c>
    </row>
    <row r="30" spans="2:16" ht="12.75">
      <c r="B30" s="30">
        <v>22</v>
      </c>
      <c r="C30" s="35" t="s">
        <v>90</v>
      </c>
      <c r="D30" s="32" t="s">
        <v>89</v>
      </c>
      <c r="E30" s="30" t="s">
        <v>63</v>
      </c>
      <c r="F30" s="33">
        <v>30</v>
      </c>
      <c r="G30" s="21"/>
      <c r="H30" s="34">
        <f t="shared" si="2"/>
        <v>0</v>
      </c>
      <c r="I30" s="21"/>
      <c r="J30" s="34">
        <f t="shared" si="0"/>
        <v>0</v>
      </c>
      <c r="K30" s="21">
        <v>1</v>
      </c>
      <c r="L30" s="34">
        <f t="shared" si="0"/>
        <v>30</v>
      </c>
      <c r="M30" s="21"/>
      <c r="N30" s="34">
        <f t="shared" si="1"/>
        <v>0</v>
      </c>
      <c r="O30" s="21"/>
      <c r="P30" s="34">
        <f t="shared" si="1"/>
        <v>0</v>
      </c>
    </row>
    <row r="31" spans="2:16" ht="12.75">
      <c r="B31" s="30">
        <v>23</v>
      </c>
      <c r="C31" s="35" t="s">
        <v>58</v>
      </c>
      <c r="D31" s="32"/>
      <c r="E31" s="30" t="s">
        <v>63</v>
      </c>
      <c r="F31" s="33"/>
      <c r="G31" s="21"/>
      <c r="H31" s="34">
        <f t="shared" si="2"/>
        <v>0</v>
      </c>
      <c r="I31" s="21"/>
      <c r="J31" s="34">
        <f t="shared" si="0"/>
        <v>0</v>
      </c>
      <c r="K31" s="21"/>
      <c r="L31" s="34">
        <f t="shared" si="0"/>
        <v>0</v>
      </c>
      <c r="M31" s="21"/>
      <c r="N31" s="34">
        <f t="shared" si="1"/>
        <v>0</v>
      </c>
      <c r="O31" s="21"/>
      <c r="P31" s="34">
        <f t="shared" si="1"/>
        <v>0</v>
      </c>
    </row>
    <row r="32" spans="2:16" ht="12.75">
      <c r="B32" s="36">
        <v>24</v>
      </c>
      <c r="C32" s="37" t="s">
        <v>71</v>
      </c>
      <c r="D32" s="38" t="s">
        <v>3</v>
      </c>
      <c r="E32" s="36" t="s">
        <v>63</v>
      </c>
      <c r="F32" s="39">
        <v>22.5</v>
      </c>
      <c r="G32" s="21">
        <f>8/17</f>
        <v>0.47058823529411764</v>
      </c>
      <c r="H32" s="40">
        <f t="shared" si="2"/>
        <v>10.588235294117647</v>
      </c>
      <c r="I32" s="21">
        <f>8/17</f>
        <v>0.47058823529411764</v>
      </c>
      <c r="J32" s="40">
        <f t="shared" si="0"/>
        <v>10.588235294117647</v>
      </c>
      <c r="K32" s="21">
        <f>12/17</f>
        <v>0.7058823529411765</v>
      </c>
      <c r="L32" s="40">
        <f t="shared" si="0"/>
        <v>15.882352941176471</v>
      </c>
      <c r="M32" s="21"/>
      <c r="N32" s="40">
        <f t="shared" si="1"/>
        <v>0</v>
      </c>
      <c r="O32" s="21">
        <v>0.47</v>
      </c>
      <c r="P32" s="40">
        <f t="shared" si="1"/>
        <v>10.575</v>
      </c>
    </row>
    <row r="33" spans="2:16" ht="12.75">
      <c r="B33" s="41">
        <v>25</v>
      </c>
      <c r="C33" s="42" t="s">
        <v>7</v>
      </c>
      <c r="D33" s="43" t="s">
        <v>2</v>
      </c>
      <c r="E33" s="41" t="s">
        <v>62</v>
      </c>
      <c r="F33" s="44">
        <v>16</v>
      </c>
      <c r="G33" s="21">
        <v>1</v>
      </c>
      <c r="H33" s="45">
        <f t="shared" si="2"/>
        <v>16</v>
      </c>
      <c r="I33" s="21">
        <v>1</v>
      </c>
      <c r="J33" s="45">
        <f t="shared" si="0"/>
        <v>16</v>
      </c>
      <c r="K33" s="21">
        <v>1</v>
      </c>
      <c r="L33" s="45">
        <f t="shared" si="0"/>
        <v>16</v>
      </c>
      <c r="M33" s="21">
        <v>1</v>
      </c>
      <c r="N33" s="45">
        <f t="shared" si="1"/>
        <v>16</v>
      </c>
      <c r="O33" s="21">
        <v>1</v>
      </c>
      <c r="P33" s="45">
        <f t="shared" si="1"/>
        <v>16</v>
      </c>
    </row>
    <row r="34" spans="2:16" ht="12.75">
      <c r="B34" s="41">
        <v>27</v>
      </c>
      <c r="C34" s="42" t="s">
        <v>61</v>
      </c>
      <c r="D34" s="43" t="s">
        <v>21</v>
      </c>
      <c r="E34" s="41" t="s">
        <v>62</v>
      </c>
      <c r="F34" s="44">
        <v>280</v>
      </c>
      <c r="G34" s="21"/>
      <c r="H34" s="45">
        <f t="shared" si="2"/>
        <v>0</v>
      </c>
      <c r="I34" s="21"/>
      <c r="J34" s="45">
        <f t="shared" si="0"/>
        <v>0</v>
      </c>
      <c r="K34" s="21"/>
      <c r="L34" s="45">
        <f t="shared" si="0"/>
        <v>0</v>
      </c>
      <c r="M34" s="21"/>
      <c r="N34" s="45">
        <f t="shared" si="1"/>
        <v>0</v>
      </c>
      <c r="O34" s="21"/>
      <c r="P34" s="45">
        <f t="shared" si="1"/>
        <v>0</v>
      </c>
    </row>
    <row r="35" spans="2:16" ht="12.75">
      <c r="B35" s="41">
        <v>28</v>
      </c>
      <c r="C35" s="42" t="s">
        <v>82</v>
      </c>
      <c r="D35" s="43" t="s">
        <v>22</v>
      </c>
      <c r="E35" s="41" t="s">
        <v>62</v>
      </c>
      <c r="F35" s="44">
        <v>300</v>
      </c>
      <c r="G35" s="21"/>
      <c r="H35" s="45">
        <f t="shared" si="2"/>
        <v>0</v>
      </c>
      <c r="I35" s="21"/>
      <c r="J35" s="45">
        <f t="shared" si="0"/>
        <v>0</v>
      </c>
      <c r="K35" s="21"/>
      <c r="L35" s="45">
        <f t="shared" si="0"/>
        <v>0</v>
      </c>
      <c r="M35" s="21"/>
      <c r="N35" s="45">
        <f t="shared" si="1"/>
        <v>0</v>
      </c>
      <c r="O35" s="21"/>
      <c r="P35" s="45">
        <f t="shared" si="1"/>
        <v>0</v>
      </c>
    </row>
    <row r="36" spans="2:16" ht="12.75">
      <c r="B36" s="41">
        <v>29</v>
      </c>
      <c r="C36" s="42" t="s">
        <v>82</v>
      </c>
      <c r="D36" s="43" t="s">
        <v>23</v>
      </c>
      <c r="E36" s="41" t="s">
        <v>62</v>
      </c>
      <c r="F36" s="44">
        <v>398</v>
      </c>
      <c r="G36" s="21"/>
      <c r="H36" s="45">
        <f t="shared" si="2"/>
        <v>0</v>
      </c>
      <c r="I36" s="21"/>
      <c r="J36" s="45">
        <f t="shared" si="0"/>
        <v>0</v>
      </c>
      <c r="K36" s="21"/>
      <c r="L36" s="45">
        <f t="shared" si="0"/>
        <v>0</v>
      </c>
      <c r="M36" s="21">
        <v>1</v>
      </c>
      <c r="N36" s="45">
        <f t="shared" si="1"/>
        <v>398</v>
      </c>
      <c r="O36" s="21"/>
      <c r="P36" s="45">
        <f t="shared" si="1"/>
        <v>0</v>
      </c>
    </row>
    <row r="37" spans="2:16" ht="12.75">
      <c r="B37" s="41">
        <v>30</v>
      </c>
      <c r="C37" s="42" t="s">
        <v>61</v>
      </c>
      <c r="D37" s="43" t="s">
        <v>24</v>
      </c>
      <c r="E37" s="41" t="s">
        <v>62</v>
      </c>
      <c r="F37" s="44">
        <v>468</v>
      </c>
      <c r="G37" s="21"/>
      <c r="H37" s="45">
        <f t="shared" si="2"/>
        <v>0</v>
      </c>
      <c r="I37" s="21"/>
      <c r="J37" s="45">
        <f t="shared" si="0"/>
        <v>0</v>
      </c>
      <c r="K37" s="21"/>
      <c r="L37" s="45">
        <f t="shared" si="0"/>
        <v>0</v>
      </c>
      <c r="M37" s="21"/>
      <c r="N37" s="45">
        <f t="shared" si="1"/>
        <v>0</v>
      </c>
      <c r="O37" s="21"/>
      <c r="P37" s="45">
        <f t="shared" si="1"/>
        <v>0</v>
      </c>
    </row>
    <row r="38" spans="2:16" ht="12.75">
      <c r="B38" s="5">
        <v>51</v>
      </c>
      <c r="C38" s="6" t="s">
        <v>37</v>
      </c>
      <c r="D38" s="7" t="s">
        <v>39</v>
      </c>
      <c r="E38" s="5" t="s">
        <v>62</v>
      </c>
      <c r="F38" s="13">
        <v>3.7</v>
      </c>
      <c r="G38" s="21"/>
      <c r="H38" s="14">
        <f>$F38*G38</f>
        <v>0</v>
      </c>
      <c r="I38" s="21"/>
      <c r="J38" s="14">
        <f>$F38*I38</f>
        <v>0</v>
      </c>
      <c r="K38" s="21"/>
      <c r="L38" s="14">
        <f>$F38*K38</f>
        <v>0</v>
      </c>
      <c r="M38" s="21">
        <v>1</v>
      </c>
      <c r="N38" s="14">
        <f>$F38*M38</f>
        <v>3.7</v>
      </c>
      <c r="O38" s="21"/>
      <c r="P38" s="14">
        <f>$F38*O38</f>
        <v>0</v>
      </c>
    </row>
    <row r="39" spans="2:16" ht="12.75">
      <c r="B39" s="41">
        <v>31</v>
      </c>
      <c r="C39" s="42" t="s">
        <v>61</v>
      </c>
      <c r="D39" s="43" t="s">
        <v>0</v>
      </c>
      <c r="E39" s="41" t="s">
        <v>62</v>
      </c>
      <c r="F39" s="44">
        <v>302</v>
      </c>
      <c r="G39" s="21"/>
      <c r="H39" s="45">
        <f t="shared" si="2"/>
        <v>0</v>
      </c>
      <c r="I39" s="21"/>
      <c r="J39" s="45">
        <f t="shared" si="0"/>
        <v>0</v>
      </c>
      <c r="K39" s="21"/>
      <c r="L39" s="45">
        <f t="shared" si="0"/>
        <v>0</v>
      </c>
      <c r="M39" s="21"/>
      <c r="N39" s="45">
        <f t="shared" si="1"/>
        <v>0</v>
      </c>
      <c r="O39" s="21"/>
      <c r="P39" s="45">
        <f t="shared" si="1"/>
        <v>0</v>
      </c>
    </row>
    <row r="40" spans="2:16" ht="12.75">
      <c r="B40" s="41">
        <v>32</v>
      </c>
      <c r="C40" s="42" t="s">
        <v>82</v>
      </c>
      <c r="D40" s="43" t="s">
        <v>27</v>
      </c>
      <c r="E40" s="41" t="s">
        <v>62</v>
      </c>
      <c r="F40" s="44">
        <v>326</v>
      </c>
      <c r="G40" s="21">
        <v>1</v>
      </c>
      <c r="H40" s="45">
        <f t="shared" si="2"/>
        <v>326</v>
      </c>
      <c r="I40" s="21">
        <v>1</v>
      </c>
      <c r="J40" s="45">
        <f aca="true" t="shared" si="3" ref="J40:J61">$F40*I40</f>
        <v>326</v>
      </c>
      <c r="K40" s="21">
        <v>1</v>
      </c>
      <c r="L40" s="45">
        <f aca="true" t="shared" si="4" ref="L40:L61">$F40*K40</f>
        <v>326</v>
      </c>
      <c r="M40" s="21"/>
      <c r="N40" s="45">
        <f aca="true" t="shared" si="5" ref="N40:N61">$F40*M40</f>
        <v>0</v>
      </c>
      <c r="O40" s="21"/>
      <c r="P40" s="45">
        <f aca="true" t="shared" si="6" ref="P40:P61">$F40*O40</f>
        <v>0</v>
      </c>
    </row>
    <row r="41" spans="2:16" ht="12.75">
      <c r="B41" s="41">
        <v>33</v>
      </c>
      <c r="C41" s="42" t="s">
        <v>82</v>
      </c>
      <c r="D41" s="43" t="s">
        <v>25</v>
      </c>
      <c r="E41" s="41" t="s">
        <v>62</v>
      </c>
      <c r="F41" s="44">
        <v>333</v>
      </c>
      <c r="G41" s="21"/>
      <c r="H41" s="45">
        <f t="shared" si="2"/>
        <v>0</v>
      </c>
      <c r="I41" s="21"/>
      <c r="J41" s="45">
        <f t="shared" si="3"/>
        <v>0</v>
      </c>
      <c r="K41" s="21"/>
      <c r="L41" s="45">
        <f t="shared" si="4"/>
        <v>0</v>
      </c>
      <c r="M41" s="21"/>
      <c r="N41" s="45">
        <f t="shared" si="5"/>
        <v>0</v>
      </c>
      <c r="O41" s="21"/>
      <c r="P41" s="45">
        <f t="shared" si="6"/>
        <v>0</v>
      </c>
    </row>
    <row r="42" spans="2:16" ht="12.75">
      <c r="B42" s="41">
        <v>34</v>
      </c>
      <c r="C42" s="42" t="s">
        <v>82</v>
      </c>
      <c r="D42" s="43" t="s">
        <v>83</v>
      </c>
      <c r="E42" s="41" t="s">
        <v>62</v>
      </c>
      <c r="F42" s="44">
        <v>450</v>
      </c>
      <c r="G42" s="21"/>
      <c r="H42" s="45">
        <f t="shared" si="2"/>
        <v>0</v>
      </c>
      <c r="I42" s="21"/>
      <c r="J42" s="45">
        <f t="shared" si="3"/>
        <v>0</v>
      </c>
      <c r="K42" s="21"/>
      <c r="L42" s="45">
        <f t="shared" si="4"/>
        <v>0</v>
      </c>
      <c r="M42" s="21"/>
      <c r="N42" s="45">
        <f t="shared" si="5"/>
        <v>0</v>
      </c>
      <c r="O42" s="21">
        <v>1</v>
      </c>
      <c r="P42" s="45">
        <f t="shared" si="6"/>
        <v>450</v>
      </c>
    </row>
    <row r="43" spans="2:16" ht="12.75">
      <c r="B43" s="41">
        <v>35</v>
      </c>
      <c r="C43" s="42" t="s">
        <v>82</v>
      </c>
      <c r="D43" s="43" t="s">
        <v>26</v>
      </c>
      <c r="E43" s="41" t="s">
        <v>62</v>
      </c>
      <c r="F43" s="44">
        <v>486</v>
      </c>
      <c r="G43" s="21"/>
      <c r="H43" s="45">
        <f t="shared" si="2"/>
        <v>0</v>
      </c>
      <c r="I43" s="21"/>
      <c r="J43" s="45">
        <f t="shared" si="3"/>
        <v>0</v>
      </c>
      <c r="K43" s="21"/>
      <c r="L43" s="45">
        <f t="shared" si="4"/>
        <v>0</v>
      </c>
      <c r="M43" s="21"/>
      <c r="N43" s="45">
        <f t="shared" si="5"/>
        <v>0</v>
      </c>
      <c r="O43" s="21"/>
      <c r="P43" s="45">
        <f t="shared" si="6"/>
        <v>0</v>
      </c>
    </row>
    <row r="44" spans="2:16" ht="12.75">
      <c r="B44" s="41">
        <v>36</v>
      </c>
      <c r="C44" s="42" t="s">
        <v>84</v>
      </c>
      <c r="D44" s="43" t="s">
        <v>85</v>
      </c>
      <c r="E44" s="41" t="s">
        <v>62</v>
      </c>
      <c r="F44" s="44">
        <v>486</v>
      </c>
      <c r="G44" s="21"/>
      <c r="H44" s="45">
        <f t="shared" si="2"/>
        <v>0</v>
      </c>
      <c r="I44" s="21"/>
      <c r="J44" s="45">
        <f t="shared" si="3"/>
        <v>0</v>
      </c>
      <c r="K44" s="21"/>
      <c r="L44" s="45">
        <f t="shared" si="4"/>
        <v>0</v>
      </c>
      <c r="M44" s="21"/>
      <c r="N44" s="45">
        <f t="shared" si="5"/>
        <v>0</v>
      </c>
      <c r="O44" s="21"/>
      <c r="P44" s="45">
        <f t="shared" si="6"/>
        <v>0</v>
      </c>
    </row>
    <row r="45" spans="2:16" ht="12.75">
      <c r="B45" s="5">
        <v>50</v>
      </c>
      <c r="C45" s="6" t="s">
        <v>37</v>
      </c>
      <c r="D45" s="7" t="s">
        <v>38</v>
      </c>
      <c r="E45" s="5" t="s">
        <v>62</v>
      </c>
      <c r="F45" s="13">
        <v>4</v>
      </c>
      <c r="G45" s="21"/>
      <c r="H45" s="14">
        <f>$F45*G45</f>
        <v>0</v>
      </c>
      <c r="I45" s="21"/>
      <c r="J45" s="14">
        <f>$F45*I45</f>
        <v>0</v>
      </c>
      <c r="K45" s="21">
        <v>1</v>
      </c>
      <c r="L45" s="14">
        <f>$F45*K45</f>
        <v>4</v>
      </c>
      <c r="M45" s="21"/>
      <c r="N45" s="14">
        <f>$F45*M45</f>
        <v>0</v>
      </c>
      <c r="O45" s="21">
        <v>1</v>
      </c>
      <c r="P45" s="14">
        <f>$F45*O45</f>
        <v>4</v>
      </c>
    </row>
    <row r="46" spans="2:16" ht="12.75">
      <c r="B46" s="46">
        <v>26</v>
      </c>
      <c r="C46" s="47" t="s">
        <v>59</v>
      </c>
      <c r="D46" s="48" t="s">
        <v>60</v>
      </c>
      <c r="E46" s="46" t="s">
        <v>62</v>
      </c>
      <c r="F46" s="49">
        <v>4</v>
      </c>
      <c r="G46" s="21"/>
      <c r="H46" s="50">
        <f>$F46*G46</f>
        <v>0</v>
      </c>
      <c r="I46" s="21"/>
      <c r="J46" s="50">
        <f>$F46*I46</f>
        <v>0</v>
      </c>
      <c r="K46" s="21"/>
      <c r="L46" s="50">
        <f>$F46*K46</f>
        <v>0</v>
      </c>
      <c r="M46" s="21">
        <v>1</v>
      </c>
      <c r="N46" s="50">
        <f>$F46*M46</f>
        <v>4</v>
      </c>
      <c r="O46" s="21">
        <v>1</v>
      </c>
      <c r="P46" s="50">
        <f>$F46*O46</f>
        <v>4</v>
      </c>
    </row>
    <row r="47" spans="2:16" ht="12.75">
      <c r="B47" s="51">
        <v>37</v>
      </c>
      <c r="C47" s="52" t="s">
        <v>1</v>
      </c>
      <c r="D47" s="53" t="s">
        <v>6</v>
      </c>
      <c r="E47" s="51" t="s">
        <v>64</v>
      </c>
      <c r="F47" s="54">
        <v>20</v>
      </c>
      <c r="G47" s="21">
        <v>1</v>
      </c>
      <c r="H47" s="55">
        <f t="shared" si="2"/>
        <v>20</v>
      </c>
      <c r="I47" s="21">
        <v>1</v>
      </c>
      <c r="J47" s="55">
        <f t="shared" si="3"/>
        <v>20</v>
      </c>
      <c r="K47" s="21">
        <v>1</v>
      </c>
      <c r="L47" s="55">
        <f t="shared" si="4"/>
        <v>20</v>
      </c>
      <c r="M47" s="21"/>
      <c r="N47" s="55">
        <f t="shared" si="5"/>
        <v>0</v>
      </c>
      <c r="O47" s="21">
        <v>1</v>
      </c>
      <c r="P47" s="55">
        <f t="shared" si="6"/>
        <v>20</v>
      </c>
    </row>
    <row r="48" spans="2:16" ht="12.75">
      <c r="B48" s="51">
        <v>38</v>
      </c>
      <c r="C48" s="52" t="s">
        <v>1</v>
      </c>
      <c r="D48" s="53" t="s">
        <v>8</v>
      </c>
      <c r="E48" s="51" t="s">
        <v>64</v>
      </c>
      <c r="F48" s="54">
        <v>20</v>
      </c>
      <c r="G48" s="21"/>
      <c r="H48" s="55">
        <f t="shared" si="2"/>
        <v>0</v>
      </c>
      <c r="I48" s="21"/>
      <c r="J48" s="55">
        <f t="shared" si="3"/>
        <v>0</v>
      </c>
      <c r="K48" s="21"/>
      <c r="L48" s="55">
        <f t="shared" si="4"/>
        <v>0</v>
      </c>
      <c r="M48" s="21"/>
      <c r="N48" s="55">
        <f t="shared" si="5"/>
        <v>0</v>
      </c>
      <c r="O48" s="21"/>
      <c r="P48" s="55">
        <f t="shared" si="6"/>
        <v>0</v>
      </c>
    </row>
    <row r="49" spans="2:16" ht="12.75">
      <c r="B49" s="51">
        <v>39</v>
      </c>
      <c r="C49" s="52" t="s">
        <v>1</v>
      </c>
      <c r="D49" s="53" t="s">
        <v>28</v>
      </c>
      <c r="E49" s="51" t="s">
        <v>64</v>
      </c>
      <c r="F49" s="54">
        <v>12</v>
      </c>
      <c r="G49" s="21"/>
      <c r="H49" s="55">
        <f t="shared" si="2"/>
        <v>0</v>
      </c>
      <c r="I49" s="21"/>
      <c r="J49" s="55">
        <f t="shared" si="3"/>
        <v>0</v>
      </c>
      <c r="K49" s="21"/>
      <c r="L49" s="55">
        <f t="shared" si="4"/>
        <v>0</v>
      </c>
      <c r="M49" s="21">
        <v>1</v>
      </c>
      <c r="N49" s="55">
        <f t="shared" si="5"/>
        <v>12</v>
      </c>
      <c r="O49" s="21"/>
      <c r="P49" s="55">
        <f t="shared" si="6"/>
        <v>0</v>
      </c>
    </row>
    <row r="50" spans="2:16" ht="12.75">
      <c r="B50" s="51">
        <v>40</v>
      </c>
      <c r="C50" s="52" t="s">
        <v>87</v>
      </c>
      <c r="D50" s="53" t="s">
        <v>86</v>
      </c>
      <c r="E50" s="51" t="s">
        <v>64</v>
      </c>
      <c r="F50" s="54">
        <v>38</v>
      </c>
      <c r="G50" s="21"/>
      <c r="H50" s="55">
        <f t="shared" si="2"/>
        <v>0</v>
      </c>
      <c r="I50" s="21"/>
      <c r="J50" s="55">
        <f t="shared" si="3"/>
        <v>0</v>
      </c>
      <c r="K50" s="21"/>
      <c r="L50" s="55">
        <f t="shared" si="4"/>
        <v>0</v>
      </c>
      <c r="M50" s="21"/>
      <c r="N50" s="55">
        <f t="shared" si="5"/>
        <v>0</v>
      </c>
      <c r="O50" s="21"/>
      <c r="P50" s="55">
        <f t="shared" si="6"/>
        <v>0</v>
      </c>
    </row>
    <row r="51" spans="2:16" ht="12.75">
      <c r="B51" s="56">
        <v>41</v>
      </c>
      <c r="C51" s="72" t="s">
        <v>29</v>
      </c>
      <c r="D51" s="58"/>
      <c r="E51" s="56" t="s">
        <v>62</v>
      </c>
      <c r="F51" s="59">
        <v>105</v>
      </c>
      <c r="G51" s="21"/>
      <c r="H51" s="60">
        <f t="shared" si="2"/>
        <v>0</v>
      </c>
      <c r="I51" s="21"/>
      <c r="J51" s="60">
        <f t="shared" si="3"/>
        <v>0</v>
      </c>
      <c r="K51" s="21">
        <v>1</v>
      </c>
      <c r="L51" s="60">
        <f t="shared" si="4"/>
        <v>105</v>
      </c>
      <c r="M51" s="21"/>
      <c r="N51" s="60">
        <f t="shared" si="5"/>
        <v>0</v>
      </c>
      <c r="O51" s="21"/>
      <c r="P51" s="60">
        <f t="shared" si="6"/>
        <v>0</v>
      </c>
    </row>
    <row r="52" spans="2:16" ht="12.75">
      <c r="B52" s="56">
        <v>42</v>
      </c>
      <c r="C52" s="57" t="s">
        <v>30</v>
      </c>
      <c r="D52" s="58" t="s">
        <v>31</v>
      </c>
      <c r="E52" s="56" t="s">
        <v>62</v>
      </c>
      <c r="F52" s="59">
        <v>68</v>
      </c>
      <c r="G52" s="21"/>
      <c r="H52" s="60">
        <f t="shared" si="2"/>
        <v>0</v>
      </c>
      <c r="I52" s="21"/>
      <c r="J52" s="60">
        <f t="shared" si="3"/>
        <v>0</v>
      </c>
      <c r="K52" s="21"/>
      <c r="L52" s="60">
        <f t="shared" si="4"/>
        <v>0</v>
      </c>
      <c r="M52" s="21">
        <v>1</v>
      </c>
      <c r="N52" s="60">
        <f t="shared" si="5"/>
        <v>68</v>
      </c>
      <c r="O52" s="21"/>
      <c r="P52" s="60">
        <f t="shared" si="6"/>
        <v>0</v>
      </c>
    </row>
    <row r="53" spans="2:16" ht="12.75">
      <c r="B53" s="56">
        <v>43</v>
      </c>
      <c r="C53" s="57" t="s">
        <v>30</v>
      </c>
      <c r="D53" s="58" t="s">
        <v>32</v>
      </c>
      <c r="E53" s="56" t="s">
        <v>62</v>
      </c>
      <c r="F53" s="59">
        <v>92</v>
      </c>
      <c r="G53" s="21"/>
      <c r="H53" s="60">
        <f t="shared" si="2"/>
        <v>0</v>
      </c>
      <c r="I53" s="21"/>
      <c r="J53" s="60">
        <f t="shared" si="3"/>
        <v>0</v>
      </c>
      <c r="K53" s="21"/>
      <c r="L53" s="60">
        <f t="shared" si="4"/>
        <v>0</v>
      </c>
      <c r="M53" s="21"/>
      <c r="N53" s="60">
        <f t="shared" si="5"/>
        <v>0</v>
      </c>
      <c r="O53" s="21">
        <v>1</v>
      </c>
      <c r="P53" s="60">
        <f t="shared" si="6"/>
        <v>92</v>
      </c>
    </row>
    <row r="54" spans="2:16" ht="12.75">
      <c r="B54" s="56">
        <v>44</v>
      </c>
      <c r="C54" s="57" t="s">
        <v>30</v>
      </c>
      <c r="D54" s="58"/>
      <c r="E54" s="56" t="s">
        <v>62</v>
      </c>
      <c r="F54" s="59"/>
      <c r="G54" s="21"/>
      <c r="H54" s="60">
        <f t="shared" si="2"/>
        <v>0</v>
      </c>
      <c r="I54" s="21"/>
      <c r="J54" s="60">
        <f t="shared" si="3"/>
        <v>0</v>
      </c>
      <c r="K54" s="21"/>
      <c r="L54" s="60">
        <f t="shared" si="4"/>
        <v>0</v>
      </c>
      <c r="M54" s="21"/>
      <c r="N54" s="60">
        <f t="shared" si="5"/>
        <v>0</v>
      </c>
      <c r="O54" s="21"/>
      <c r="P54" s="60">
        <f t="shared" si="6"/>
        <v>0</v>
      </c>
    </row>
    <row r="55" spans="2:16" ht="12.75">
      <c r="B55" s="61">
        <v>45</v>
      </c>
      <c r="C55" s="62" t="s">
        <v>33</v>
      </c>
      <c r="D55" s="63" t="s">
        <v>80</v>
      </c>
      <c r="E55" s="61" t="s">
        <v>62</v>
      </c>
      <c r="F55" s="64">
        <v>7.5</v>
      </c>
      <c r="G55" s="21"/>
      <c r="H55" s="65">
        <f t="shared" si="2"/>
        <v>0</v>
      </c>
      <c r="I55" s="21"/>
      <c r="J55" s="65">
        <f t="shared" si="3"/>
        <v>0</v>
      </c>
      <c r="K55" s="21"/>
      <c r="L55" s="65">
        <f t="shared" si="4"/>
        <v>0</v>
      </c>
      <c r="M55" s="21">
        <v>1</v>
      </c>
      <c r="N55" s="65">
        <f t="shared" si="5"/>
        <v>7.5</v>
      </c>
      <c r="O55" s="21"/>
      <c r="P55" s="65">
        <f t="shared" si="6"/>
        <v>0</v>
      </c>
    </row>
    <row r="56" spans="2:16" ht="12.75">
      <c r="B56" s="61">
        <v>46</v>
      </c>
      <c r="C56" s="62" t="s">
        <v>34</v>
      </c>
      <c r="D56" s="63" t="s">
        <v>76</v>
      </c>
      <c r="E56" s="61" t="s">
        <v>62</v>
      </c>
      <c r="F56" s="64">
        <v>9</v>
      </c>
      <c r="G56" s="21"/>
      <c r="H56" s="65">
        <f t="shared" si="2"/>
        <v>0</v>
      </c>
      <c r="I56" s="21"/>
      <c r="J56" s="65">
        <f t="shared" si="3"/>
        <v>0</v>
      </c>
      <c r="K56" s="21"/>
      <c r="L56" s="65">
        <f t="shared" si="4"/>
        <v>0</v>
      </c>
      <c r="M56" s="21"/>
      <c r="N56" s="65">
        <f t="shared" si="5"/>
        <v>0</v>
      </c>
      <c r="O56" s="21">
        <v>1</v>
      </c>
      <c r="P56" s="65">
        <f t="shared" si="6"/>
        <v>9</v>
      </c>
    </row>
    <row r="57" spans="2:16" ht="12.75">
      <c r="B57" s="61">
        <v>47</v>
      </c>
      <c r="C57" s="66" t="s">
        <v>79</v>
      </c>
      <c r="D57" s="63"/>
      <c r="E57" s="61" t="s">
        <v>62</v>
      </c>
      <c r="F57" s="64">
        <v>36</v>
      </c>
      <c r="G57" s="21"/>
      <c r="H57" s="65">
        <f t="shared" si="2"/>
        <v>0</v>
      </c>
      <c r="I57" s="21"/>
      <c r="J57" s="65">
        <f t="shared" si="3"/>
        <v>0</v>
      </c>
      <c r="K57" s="21"/>
      <c r="L57" s="65">
        <f t="shared" si="4"/>
        <v>0</v>
      </c>
      <c r="M57" s="21"/>
      <c r="N57" s="65">
        <f t="shared" si="5"/>
        <v>0</v>
      </c>
      <c r="O57" s="21"/>
      <c r="P57" s="65">
        <f t="shared" si="6"/>
        <v>0</v>
      </c>
    </row>
    <row r="58" spans="2:16" ht="12.75">
      <c r="B58" s="67">
        <v>48</v>
      </c>
      <c r="C58" s="68" t="s">
        <v>77</v>
      </c>
      <c r="D58" s="69" t="s">
        <v>81</v>
      </c>
      <c r="E58" s="67" t="s">
        <v>78</v>
      </c>
      <c r="F58" s="70">
        <v>1</v>
      </c>
      <c r="G58" s="21"/>
      <c r="H58" s="71">
        <f t="shared" si="2"/>
        <v>0</v>
      </c>
      <c r="I58" s="21"/>
      <c r="J58" s="71">
        <f t="shared" si="3"/>
        <v>0</v>
      </c>
      <c r="K58" s="21"/>
      <c r="L58" s="71">
        <f t="shared" si="4"/>
        <v>0</v>
      </c>
      <c r="M58" s="21">
        <v>1.5</v>
      </c>
      <c r="N58" s="71">
        <f t="shared" si="5"/>
        <v>1.5</v>
      </c>
      <c r="O58" s="21">
        <v>1.5</v>
      </c>
      <c r="P58" s="71">
        <f t="shared" si="6"/>
        <v>1.5</v>
      </c>
    </row>
    <row r="59" spans="2:16" ht="12.75">
      <c r="B59" s="67">
        <v>49</v>
      </c>
      <c r="C59" s="68" t="s">
        <v>35</v>
      </c>
      <c r="D59" s="69" t="s">
        <v>36</v>
      </c>
      <c r="E59" s="67" t="s">
        <v>62</v>
      </c>
      <c r="F59" s="70">
        <v>4</v>
      </c>
      <c r="G59" s="21"/>
      <c r="H59" s="71">
        <f t="shared" si="2"/>
        <v>0</v>
      </c>
      <c r="I59" s="21"/>
      <c r="J59" s="71">
        <f t="shared" si="3"/>
        <v>0</v>
      </c>
      <c r="K59" s="21"/>
      <c r="L59" s="71">
        <f t="shared" si="4"/>
        <v>0</v>
      </c>
      <c r="M59" s="21">
        <v>1</v>
      </c>
      <c r="N59" s="71">
        <f t="shared" si="5"/>
        <v>4</v>
      </c>
      <c r="O59" s="21">
        <v>1</v>
      </c>
      <c r="P59" s="71">
        <f t="shared" si="6"/>
        <v>4</v>
      </c>
    </row>
    <row r="60" spans="2:17" ht="12.75">
      <c r="B60" s="5">
        <v>52</v>
      </c>
      <c r="C60" s="6" t="s">
        <v>91</v>
      </c>
      <c r="D60" s="7"/>
      <c r="E60" s="5" t="s">
        <v>62</v>
      </c>
      <c r="F60" s="13">
        <v>6</v>
      </c>
      <c r="G60" s="21"/>
      <c r="H60" s="16">
        <f t="shared" si="2"/>
        <v>0</v>
      </c>
      <c r="I60" s="21"/>
      <c r="J60" s="16">
        <f t="shared" si="3"/>
        <v>0</v>
      </c>
      <c r="K60" s="21">
        <v>1</v>
      </c>
      <c r="L60" s="16">
        <f t="shared" si="4"/>
        <v>6</v>
      </c>
      <c r="M60" s="21">
        <v>1</v>
      </c>
      <c r="N60" s="16">
        <f t="shared" si="5"/>
        <v>6</v>
      </c>
      <c r="O60" s="21">
        <v>1</v>
      </c>
      <c r="P60" s="16">
        <f t="shared" si="6"/>
        <v>6</v>
      </c>
      <c r="Q60" s="17"/>
    </row>
    <row r="61" spans="2:16" ht="13.5" thickBot="1">
      <c r="B61" s="5">
        <v>53</v>
      </c>
      <c r="C61" s="6" t="s">
        <v>92</v>
      </c>
      <c r="D61" s="20" t="s">
        <v>93</v>
      </c>
      <c r="E61" s="5" t="s">
        <v>62</v>
      </c>
      <c r="F61" s="13">
        <v>8.8</v>
      </c>
      <c r="G61" s="22"/>
      <c r="H61" s="14">
        <f t="shared" si="2"/>
        <v>0</v>
      </c>
      <c r="I61" s="22"/>
      <c r="J61" s="15">
        <f t="shared" si="3"/>
        <v>0</v>
      </c>
      <c r="K61" s="22"/>
      <c r="L61" s="15">
        <f t="shared" si="4"/>
        <v>0</v>
      </c>
      <c r="M61" s="22">
        <v>1</v>
      </c>
      <c r="N61" s="15">
        <f t="shared" si="5"/>
        <v>8.8</v>
      </c>
      <c r="O61" s="22">
        <v>1</v>
      </c>
      <c r="P61" s="15">
        <f t="shared" si="6"/>
        <v>8.8</v>
      </c>
    </row>
    <row r="62" spans="6:16" ht="12.75">
      <c r="F62" s="11" t="s">
        <v>67</v>
      </c>
      <c r="G62" s="18"/>
      <c r="H62" s="19">
        <f>SUM(H8:H61)</f>
        <v>742.4822282269798</v>
      </c>
      <c r="I62" s="18"/>
      <c r="J62" s="19">
        <f>SUM(J8:J61)</f>
        <v>953.6882352941177</v>
      </c>
      <c r="K62" s="18"/>
      <c r="L62" s="19">
        <f>SUM(L8:L61)</f>
        <v>1199.8823529411766</v>
      </c>
      <c r="M62" s="18"/>
      <c r="N62" s="19">
        <f>SUM(N8:N61)</f>
        <v>784.5</v>
      </c>
      <c r="O62" s="18"/>
      <c r="P62" s="19">
        <f>SUM(P8:P61)</f>
        <v>1174.375</v>
      </c>
    </row>
    <row r="63" spans="7:16" ht="12.75" customHeight="1">
      <c r="G63" s="141" t="str">
        <f>G5</f>
        <v>Обезжелезиватель 1354-263/740 Birm</v>
      </c>
      <c r="H63" s="142"/>
      <c r="I63" s="141" t="str">
        <f>I5</f>
        <v>Обезжелезиватель 1354-263/740 ME</v>
      </c>
      <c r="J63" s="142"/>
      <c r="K63" s="141" t="str">
        <f>K5</f>
        <v>Обезжелезиватель 1465-268/740 MGS</v>
      </c>
      <c r="L63" s="142"/>
      <c r="M63" s="141" t="str">
        <f>M5</f>
        <v>Умягчитель 1054-255/760 </v>
      </c>
      <c r="N63" s="142"/>
      <c r="O63" s="141" t="str">
        <f>O5</f>
        <v>Ионообменник для удаления железа, солей жесткости и органики 1354-268/760 D001-DOC2001</v>
      </c>
      <c r="P63" s="142"/>
    </row>
    <row r="64" spans="7:16" ht="68.25" customHeight="1" thickBot="1">
      <c r="G64" s="143"/>
      <c r="H64" s="144"/>
      <c r="I64" s="143"/>
      <c r="J64" s="144"/>
      <c r="K64" s="143"/>
      <c r="L64" s="144"/>
      <c r="M64" s="143"/>
      <c r="N64" s="144"/>
      <c r="O64" s="143"/>
      <c r="P64" s="144"/>
    </row>
  </sheetData>
  <sheetProtection sheet="1" objects="1" scenarios="1"/>
  <mergeCells count="11">
    <mergeCell ref="C2:M2"/>
    <mergeCell ref="G5:H6"/>
    <mergeCell ref="G63:H64"/>
    <mergeCell ref="I63:J64"/>
    <mergeCell ref="I5:J6"/>
    <mergeCell ref="K5:L6"/>
    <mergeCell ref="K63:L64"/>
    <mergeCell ref="M5:N6"/>
    <mergeCell ref="M63:N64"/>
    <mergeCell ref="O5:P6"/>
    <mergeCell ref="O63:P64"/>
  </mergeCells>
  <printOptions/>
  <pageMargins left="0.75" right="0.75" top="1" bottom="1" header="0.5" footer="0.5"/>
  <pageSetup horizontalDpi="600" verticalDpi="600" orientation="portrait" paperSize="9" r:id="rId1"/>
  <ignoredErrors>
    <ignoredError sqref="D11:D12 D9 D8 D10 D15 D16: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2:K71"/>
  <sheetViews>
    <sheetView workbookViewId="0" topLeftCell="A19">
      <selection activeCell="B47" sqref="B47"/>
    </sheetView>
  </sheetViews>
  <sheetFormatPr defaultColWidth="9.00390625" defaultRowHeight="12.75"/>
  <cols>
    <col min="1" max="1" width="6.125" style="0" bestFit="1" customWidth="1"/>
    <col min="2" max="2" width="43.375" style="0" bestFit="1" customWidth="1"/>
    <col min="3" max="3" width="17.375" style="0" customWidth="1"/>
    <col min="4" max="4" width="8.625" style="0" bestFit="1" customWidth="1"/>
    <col min="6" max="6" width="8.50390625" style="0" bestFit="1" customWidth="1"/>
    <col min="7" max="7" width="10.50390625" style="0" bestFit="1" customWidth="1"/>
  </cols>
  <sheetData>
    <row r="12" spans="2:7" ht="13.5" thickBot="1">
      <c r="B12" s="74"/>
      <c r="C12" s="73"/>
      <c r="G12" s="75">
        <f>G71</f>
        <v>1015.5</v>
      </c>
    </row>
    <row r="13" spans="1:11" ht="39">
      <c r="A13" s="5" t="s">
        <v>9</v>
      </c>
      <c r="B13" s="6" t="s">
        <v>10</v>
      </c>
      <c r="C13" s="7" t="s">
        <v>11</v>
      </c>
      <c r="D13" s="5" t="s">
        <v>12</v>
      </c>
      <c r="E13" s="12" t="s">
        <v>13</v>
      </c>
      <c r="F13" s="96" t="s">
        <v>14</v>
      </c>
      <c r="G13" s="98" t="s">
        <v>15</v>
      </c>
      <c r="K13" s="76"/>
    </row>
    <row r="14" spans="1:9" ht="12.75">
      <c r="A14" s="23">
        <v>1</v>
      </c>
      <c r="B14" s="24" t="s">
        <v>69</v>
      </c>
      <c r="C14" s="25" t="s">
        <v>45</v>
      </c>
      <c r="D14" s="23" t="s">
        <v>62</v>
      </c>
      <c r="E14" s="26">
        <v>32</v>
      </c>
      <c r="F14" s="97"/>
      <c r="G14" s="27">
        <f aca="true" t="shared" si="0" ref="G14:G46">E14*F14</f>
        <v>0</v>
      </c>
      <c r="I14" s="75"/>
    </row>
    <row r="15" spans="1:7" ht="12.75">
      <c r="A15" s="23">
        <v>2</v>
      </c>
      <c r="B15" s="28" t="s">
        <v>40</v>
      </c>
      <c r="C15" s="25" t="s">
        <v>44</v>
      </c>
      <c r="D15" s="23" t="s">
        <v>62</v>
      </c>
      <c r="E15" s="26">
        <v>51</v>
      </c>
      <c r="F15" s="97"/>
      <c r="G15" s="27">
        <f t="shared" si="0"/>
        <v>0</v>
      </c>
    </row>
    <row r="16" spans="1:7" ht="12.75">
      <c r="A16" s="23">
        <v>3</v>
      </c>
      <c r="B16" s="28" t="s">
        <v>40</v>
      </c>
      <c r="C16" s="25" t="s">
        <v>43</v>
      </c>
      <c r="D16" s="23" t="s">
        <v>62</v>
      </c>
      <c r="E16" s="26">
        <v>68</v>
      </c>
      <c r="F16" s="97"/>
      <c r="G16" s="27">
        <f t="shared" si="0"/>
        <v>0</v>
      </c>
    </row>
    <row r="17" spans="1:7" ht="12.75">
      <c r="A17" s="23">
        <v>4</v>
      </c>
      <c r="B17" s="28" t="s">
        <v>40</v>
      </c>
      <c r="C17" s="25" t="s">
        <v>42</v>
      </c>
      <c r="D17" s="23" t="s">
        <v>62</v>
      </c>
      <c r="E17" s="26">
        <v>77</v>
      </c>
      <c r="F17" s="97"/>
      <c r="G17" s="27">
        <f t="shared" si="0"/>
        <v>0</v>
      </c>
    </row>
    <row r="18" spans="1:7" ht="12.75">
      <c r="A18" s="23">
        <v>5</v>
      </c>
      <c r="B18" s="28" t="s">
        <v>40</v>
      </c>
      <c r="C18" s="25" t="s">
        <v>41</v>
      </c>
      <c r="D18" s="23" t="s">
        <v>62</v>
      </c>
      <c r="E18" s="26">
        <v>87</v>
      </c>
      <c r="F18" s="97"/>
      <c r="G18" s="27">
        <f t="shared" si="0"/>
        <v>0</v>
      </c>
    </row>
    <row r="19" spans="1:7" ht="12.75">
      <c r="A19" s="23">
        <v>6</v>
      </c>
      <c r="B19" s="28" t="s">
        <v>40</v>
      </c>
      <c r="C19" s="25">
        <v>1054</v>
      </c>
      <c r="D19" s="23" t="s">
        <v>62</v>
      </c>
      <c r="E19" s="29">
        <v>102</v>
      </c>
      <c r="F19" s="97"/>
      <c r="G19" s="27">
        <f t="shared" si="0"/>
        <v>0</v>
      </c>
    </row>
    <row r="20" spans="1:7" ht="12.75">
      <c r="A20" s="23">
        <v>7</v>
      </c>
      <c r="B20" s="28" t="s">
        <v>40</v>
      </c>
      <c r="C20" s="25">
        <v>1252</v>
      </c>
      <c r="D20" s="23" t="s">
        <v>62</v>
      </c>
      <c r="E20" s="29">
        <v>135</v>
      </c>
      <c r="F20" s="97"/>
      <c r="G20" s="27">
        <f t="shared" si="0"/>
        <v>0</v>
      </c>
    </row>
    <row r="21" spans="1:7" ht="12.75">
      <c r="A21" s="23">
        <v>8</v>
      </c>
      <c r="B21" s="28" t="s">
        <v>40</v>
      </c>
      <c r="C21" s="25" t="s">
        <v>73</v>
      </c>
      <c r="D21" s="23" t="s">
        <v>62</v>
      </c>
      <c r="E21" s="29">
        <v>148</v>
      </c>
      <c r="F21" s="97"/>
      <c r="G21" s="27">
        <f t="shared" si="0"/>
        <v>0</v>
      </c>
    </row>
    <row r="22" spans="1:7" ht="12.75">
      <c r="A22" s="23">
        <v>9</v>
      </c>
      <c r="B22" s="28" t="s">
        <v>40</v>
      </c>
      <c r="C22" s="25" t="s">
        <v>74</v>
      </c>
      <c r="D22" s="23" t="s">
        <v>62</v>
      </c>
      <c r="E22" s="29">
        <v>160</v>
      </c>
      <c r="F22" s="97"/>
      <c r="G22" s="27">
        <f t="shared" si="0"/>
        <v>0</v>
      </c>
    </row>
    <row r="23" spans="1:7" ht="12.75">
      <c r="A23" s="23">
        <v>10</v>
      </c>
      <c r="B23" s="28" t="s">
        <v>40</v>
      </c>
      <c r="C23" s="25" t="s">
        <v>75</v>
      </c>
      <c r="D23" s="23" t="s">
        <v>62</v>
      </c>
      <c r="E23" s="29">
        <v>245</v>
      </c>
      <c r="F23" s="97"/>
      <c r="G23" s="27">
        <f t="shared" si="0"/>
        <v>0</v>
      </c>
    </row>
    <row r="24" spans="1:7" ht="12.75">
      <c r="A24" s="23">
        <v>11</v>
      </c>
      <c r="B24" s="28" t="s">
        <v>40</v>
      </c>
      <c r="C24" s="25">
        <v>1665</v>
      </c>
      <c r="D24" s="23" t="s">
        <v>62</v>
      </c>
      <c r="E24" s="29">
        <v>293</v>
      </c>
      <c r="F24" s="97">
        <v>1</v>
      </c>
      <c r="G24" s="27">
        <f t="shared" si="0"/>
        <v>293</v>
      </c>
    </row>
    <row r="25" spans="1:7" ht="12.75">
      <c r="A25" s="23">
        <v>12</v>
      </c>
      <c r="B25" s="28" t="s">
        <v>40</v>
      </c>
      <c r="C25" s="25" t="s">
        <v>101</v>
      </c>
      <c r="D25" s="23" t="s">
        <v>62</v>
      </c>
      <c r="E25" s="29">
        <v>440</v>
      </c>
      <c r="F25" s="97"/>
      <c r="G25" s="27">
        <f>E25*F25</f>
        <v>0</v>
      </c>
    </row>
    <row r="26" spans="1:7" ht="12.75">
      <c r="A26" s="23">
        <v>13</v>
      </c>
      <c r="B26" s="99" t="s">
        <v>102</v>
      </c>
      <c r="C26" s="100" t="s">
        <v>103</v>
      </c>
      <c r="D26" s="23" t="s">
        <v>62</v>
      </c>
      <c r="E26" s="29">
        <v>18</v>
      </c>
      <c r="F26" s="97"/>
      <c r="G26" s="27">
        <f>E26*F26</f>
        <v>0</v>
      </c>
    </row>
    <row r="27" spans="1:7" ht="12.75">
      <c r="A27" s="23">
        <v>14</v>
      </c>
      <c r="B27" s="35" t="s">
        <v>50</v>
      </c>
      <c r="C27" s="32" t="s">
        <v>49</v>
      </c>
      <c r="D27" s="30" t="s">
        <v>63</v>
      </c>
      <c r="E27" s="33">
        <v>40</v>
      </c>
      <c r="F27" s="97"/>
      <c r="G27" s="27">
        <f t="shared" si="0"/>
        <v>0</v>
      </c>
    </row>
    <row r="28" spans="1:7" ht="12.75">
      <c r="A28" s="23">
        <v>15</v>
      </c>
      <c r="B28" s="35" t="s">
        <v>51</v>
      </c>
      <c r="C28" s="32" t="s">
        <v>5</v>
      </c>
      <c r="D28" s="30" t="s">
        <v>63</v>
      </c>
      <c r="E28" s="33">
        <v>105</v>
      </c>
      <c r="F28" s="97"/>
      <c r="G28" s="27">
        <f t="shared" si="0"/>
        <v>0</v>
      </c>
    </row>
    <row r="29" spans="1:7" ht="12.75">
      <c r="A29" s="23">
        <v>16</v>
      </c>
      <c r="B29" s="35" t="s">
        <v>52</v>
      </c>
      <c r="C29" s="32" t="s">
        <v>4</v>
      </c>
      <c r="D29" s="30" t="s">
        <v>63</v>
      </c>
      <c r="E29" s="33">
        <v>90</v>
      </c>
      <c r="F29" s="97">
        <v>4</v>
      </c>
      <c r="G29" s="27">
        <f t="shared" si="0"/>
        <v>360</v>
      </c>
    </row>
    <row r="30" spans="1:7" ht="12.75">
      <c r="A30" s="23">
        <v>17</v>
      </c>
      <c r="B30" s="35" t="s">
        <v>53</v>
      </c>
      <c r="C30" s="32" t="s">
        <v>46</v>
      </c>
      <c r="D30" s="30" t="s">
        <v>63</v>
      </c>
      <c r="E30" s="33">
        <v>55</v>
      </c>
      <c r="F30" s="97"/>
      <c r="G30" s="27">
        <f t="shared" si="0"/>
        <v>0</v>
      </c>
    </row>
    <row r="31" spans="1:7" ht="12.75">
      <c r="A31" s="23">
        <v>18</v>
      </c>
      <c r="B31" s="35" t="s">
        <v>54</v>
      </c>
      <c r="C31" s="32" t="s">
        <v>47</v>
      </c>
      <c r="D31" s="30" t="s">
        <v>63</v>
      </c>
      <c r="E31" s="33">
        <v>160</v>
      </c>
      <c r="F31" s="97"/>
      <c r="G31" s="27">
        <f t="shared" si="0"/>
        <v>0</v>
      </c>
    </row>
    <row r="32" spans="1:7" ht="26.25">
      <c r="A32" s="23">
        <v>19</v>
      </c>
      <c r="B32" s="35" t="s">
        <v>55</v>
      </c>
      <c r="C32" s="32" t="s">
        <v>20</v>
      </c>
      <c r="D32" s="30" t="s">
        <v>63</v>
      </c>
      <c r="E32" s="33">
        <v>150</v>
      </c>
      <c r="F32" s="97"/>
      <c r="G32" s="27">
        <f t="shared" si="0"/>
        <v>0</v>
      </c>
    </row>
    <row r="33" spans="1:7" ht="26.25">
      <c r="A33" s="23">
        <v>20</v>
      </c>
      <c r="B33" s="35" t="s">
        <v>56</v>
      </c>
      <c r="C33" s="32" t="s">
        <v>104</v>
      </c>
      <c r="D33" s="30" t="s">
        <v>63</v>
      </c>
      <c r="E33" s="33">
        <v>109</v>
      </c>
      <c r="F33" s="97"/>
      <c r="G33" s="27">
        <f t="shared" si="0"/>
        <v>0</v>
      </c>
    </row>
    <row r="34" spans="1:7" ht="12.75">
      <c r="A34" s="23">
        <v>21</v>
      </c>
      <c r="B34" s="35" t="s">
        <v>56</v>
      </c>
      <c r="C34" s="32" t="s">
        <v>17</v>
      </c>
      <c r="D34" s="30" t="s">
        <v>63</v>
      </c>
      <c r="E34" s="33">
        <v>135</v>
      </c>
      <c r="F34" s="97"/>
      <c r="G34" s="27">
        <f t="shared" si="0"/>
        <v>0</v>
      </c>
    </row>
    <row r="35" spans="1:7" ht="26.25">
      <c r="A35" s="23">
        <v>22</v>
      </c>
      <c r="B35" s="35" t="s">
        <v>57</v>
      </c>
      <c r="C35" s="32" t="s">
        <v>18</v>
      </c>
      <c r="D35" s="30" t="s">
        <v>63</v>
      </c>
      <c r="E35" s="33">
        <v>200</v>
      </c>
      <c r="F35" s="97"/>
      <c r="G35" s="27">
        <f t="shared" si="0"/>
        <v>0</v>
      </c>
    </row>
    <row r="36" spans="1:7" ht="12.75">
      <c r="A36" s="23">
        <v>23</v>
      </c>
      <c r="B36" s="35" t="s">
        <v>57</v>
      </c>
      <c r="C36" s="32" t="s">
        <v>19</v>
      </c>
      <c r="D36" s="30" t="s">
        <v>63</v>
      </c>
      <c r="E36" s="33"/>
      <c r="F36" s="97"/>
      <c r="G36" s="27">
        <f t="shared" si="0"/>
        <v>0</v>
      </c>
    </row>
    <row r="37" spans="1:7" ht="12.75">
      <c r="A37" s="23">
        <v>24</v>
      </c>
      <c r="B37" s="35" t="s">
        <v>90</v>
      </c>
      <c r="C37" s="32" t="s">
        <v>89</v>
      </c>
      <c r="D37" s="30" t="s">
        <v>63</v>
      </c>
      <c r="E37" s="33">
        <v>30</v>
      </c>
      <c r="F37" s="97"/>
      <c r="G37" s="27">
        <f t="shared" si="0"/>
        <v>0</v>
      </c>
    </row>
    <row r="38" spans="1:7" ht="12.75">
      <c r="A38" s="23">
        <v>25</v>
      </c>
      <c r="B38" s="35" t="s">
        <v>58</v>
      </c>
      <c r="C38" s="32"/>
      <c r="D38" s="30" t="s">
        <v>63</v>
      </c>
      <c r="E38" s="33"/>
      <c r="F38" s="97"/>
      <c r="G38" s="27">
        <f t="shared" si="0"/>
        <v>0</v>
      </c>
    </row>
    <row r="39" spans="1:7" ht="12.75">
      <c r="A39" s="23">
        <v>26</v>
      </c>
      <c r="B39" s="37" t="s">
        <v>71</v>
      </c>
      <c r="C39" s="38" t="s">
        <v>3</v>
      </c>
      <c r="D39" s="36" t="s">
        <v>63</v>
      </c>
      <c r="E39" s="39">
        <v>22.5</v>
      </c>
      <c r="F39" s="97">
        <v>1</v>
      </c>
      <c r="G39" s="27">
        <f t="shared" si="0"/>
        <v>22.5</v>
      </c>
    </row>
    <row r="40" spans="1:7" ht="12.75">
      <c r="A40" s="23">
        <v>27</v>
      </c>
      <c r="B40" s="42" t="s">
        <v>7</v>
      </c>
      <c r="C40" s="43" t="s">
        <v>2</v>
      </c>
      <c r="D40" s="41" t="s">
        <v>62</v>
      </c>
      <c r="E40" s="44">
        <v>20</v>
      </c>
      <c r="F40" s="97">
        <v>1</v>
      </c>
      <c r="G40" s="27">
        <f t="shared" si="0"/>
        <v>20</v>
      </c>
    </row>
    <row r="41" spans="1:7" ht="12.75">
      <c r="A41" s="23">
        <v>28</v>
      </c>
      <c r="B41" s="42" t="s">
        <v>61</v>
      </c>
      <c r="C41" s="43" t="s">
        <v>21</v>
      </c>
      <c r="D41" s="41" t="s">
        <v>62</v>
      </c>
      <c r="E41" s="44">
        <v>277</v>
      </c>
      <c r="F41" s="97"/>
      <c r="G41" s="27">
        <f t="shared" si="0"/>
        <v>0</v>
      </c>
    </row>
    <row r="42" spans="1:7" ht="12.75">
      <c r="A42" s="23">
        <v>29</v>
      </c>
      <c r="B42" s="42" t="s">
        <v>82</v>
      </c>
      <c r="C42" s="43" t="s">
        <v>22</v>
      </c>
      <c r="D42" s="41" t="s">
        <v>62</v>
      </c>
      <c r="E42" s="44">
        <v>287</v>
      </c>
      <c r="F42" s="97"/>
      <c r="G42" s="27">
        <f t="shared" si="0"/>
        <v>0</v>
      </c>
    </row>
    <row r="43" spans="1:7" ht="12.75">
      <c r="A43" s="23">
        <v>30</v>
      </c>
      <c r="B43" s="42" t="s">
        <v>82</v>
      </c>
      <c r="C43" s="43" t="s">
        <v>23</v>
      </c>
      <c r="D43" s="41" t="s">
        <v>62</v>
      </c>
      <c r="E43" s="44">
        <v>395</v>
      </c>
      <c r="F43" s="97"/>
      <c r="G43" s="27">
        <f t="shared" si="0"/>
        <v>0</v>
      </c>
    </row>
    <row r="44" spans="1:7" ht="12.75">
      <c r="A44" s="23">
        <v>31</v>
      </c>
      <c r="B44" s="42" t="s">
        <v>61</v>
      </c>
      <c r="C44" s="43" t="s">
        <v>24</v>
      </c>
      <c r="D44" s="41" t="s">
        <v>62</v>
      </c>
      <c r="E44" s="44">
        <v>468</v>
      </c>
      <c r="F44" s="97"/>
      <c r="G44" s="27">
        <f t="shared" si="0"/>
        <v>0</v>
      </c>
    </row>
    <row r="45" spans="1:7" ht="12.75">
      <c r="A45" s="23">
        <v>32</v>
      </c>
      <c r="B45" s="6" t="s">
        <v>37</v>
      </c>
      <c r="C45" s="7" t="s">
        <v>39</v>
      </c>
      <c r="D45" s="5" t="s">
        <v>62</v>
      </c>
      <c r="E45" s="13">
        <v>4.65</v>
      </c>
      <c r="F45" s="97"/>
      <c r="G45" s="27">
        <f t="shared" si="0"/>
        <v>0</v>
      </c>
    </row>
    <row r="46" spans="1:7" ht="12.75">
      <c r="A46" s="23">
        <v>33</v>
      </c>
      <c r="B46" s="42" t="s">
        <v>61</v>
      </c>
      <c r="C46" s="43" t="s">
        <v>0</v>
      </c>
      <c r="D46" s="41" t="s">
        <v>62</v>
      </c>
      <c r="E46" s="44">
        <v>300</v>
      </c>
      <c r="F46" s="97">
        <v>1</v>
      </c>
      <c r="G46" s="27">
        <f t="shared" si="0"/>
        <v>300</v>
      </c>
    </row>
    <row r="47" spans="1:7" ht="12.75">
      <c r="A47" s="23">
        <v>34</v>
      </c>
      <c r="B47" s="42" t="s">
        <v>82</v>
      </c>
      <c r="C47" s="43" t="s">
        <v>27</v>
      </c>
      <c r="D47" s="41" t="s">
        <v>62</v>
      </c>
      <c r="E47" s="44">
        <v>307</v>
      </c>
      <c r="F47" s="97"/>
      <c r="G47" s="27">
        <f aca="true" t="shared" si="1" ref="G47:G69">E47*F47</f>
        <v>0</v>
      </c>
    </row>
    <row r="48" spans="1:7" ht="12.75">
      <c r="A48" s="23">
        <v>35</v>
      </c>
      <c r="B48" s="42" t="s">
        <v>82</v>
      </c>
      <c r="C48" s="43" t="s">
        <v>25</v>
      </c>
      <c r="D48" s="41" t="s">
        <v>62</v>
      </c>
      <c r="E48" s="44">
        <v>331</v>
      </c>
      <c r="F48" s="97"/>
      <c r="G48" s="27">
        <f t="shared" si="1"/>
        <v>0</v>
      </c>
    </row>
    <row r="49" spans="1:7" ht="12.75">
      <c r="A49" s="23">
        <v>36</v>
      </c>
      <c r="B49" s="42" t="s">
        <v>82</v>
      </c>
      <c r="C49" s="43" t="s">
        <v>83</v>
      </c>
      <c r="D49" s="41" t="s">
        <v>62</v>
      </c>
      <c r="E49" s="44">
        <v>447</v>
      </c>
      <c r="F49" s="97"/>
      <c r="G49" s="27">
        <f t="shared" si="1"/>
        <v>0</v>
      </c>
    </row>
    <row r="50" spans="1:7" ht="12.75">
      <c r="A50" s="23">
        <v>37</v>
      </c>
      <c r="B50" s="42" t="s">
        <v>82</v>
      </c>
      <c r="C50" s="43" t="s">
        <v>26</v>
      </c>
      <c r="D50" s="41" t="s">
        <v>62</v>
      </c>
      <c r="E50" s="44">
        <v>482</v>
      </c>
      <c r="F50" s="97"/>
      <c r="G50" s="27">
        <f t="shared" si="1"/>
        <v>0</v>
      </c>
    </row>
    <row r="51" spans="1:7" ht="12.75">
      <c r="A51" s="23">
        <v>38</v>
      </c>
      <c r="B51" s="42" t="s">
        <v>84</v>
      </c>
      <c r="C51" s="43" t="s">
        <v>105</v>
      </c>
      <c r="D51" s="41" t="s">
        <v>62</v>
      </c>
      <c r="E51" s="44">
        <v>387</v>
      </c>
      <c r="F51" s="97"/>
      <c r="G51" s="27">
        <f t="shared" si="1"/>
        <v>0</v>
      </c>
    </row>
    <row r="52" spans="1:7" ht="12.75">
      <c r="A52" s="23">
        <v>39</v>
      </c>
      <c r="B52" s="42" t="s">
        <v>84</v>
      </c>
      <c r="C52" s="43" t="s">
        <v>106</v>
      </c>
      <c r="D52" s="41" t="s">
        <v>62</v>
      </c>
      <c r="E52" s="44">
        <v>534</v>
      </c>
      <c r="F52" s="97"/>
      <c r="G52" s="27">
        <f>E52*F52</f>
        <v>0</v>
      </c>
    </row>
    <row r="53" spans="1:7" ht="12.75">
      <c r="A53" s="23">
        <v>40</v>
      </c>
      <c r="B53" s="6" t="s">
        <v>37</v>
      </c>
      <c r="C53" s="7" t="s">
        <v>38</v>
      </c>
      <c r="D53" s="5" t="s">
        <v>62</v>
      </c>
      <c r="E53" s="13">
        <v>5.35</v>
      </c>
      <c r="F53" s="97"/>
      <c r="G53" s="27">
        <f t="shared" si="1"/>
        <v>0</v>
      </c>
    </row>
    <row r="54" spans="1:7" ht="12.75">
      <c r="A54" s="23">
        <v>41</v>
      </c>
      <c r="B54" s="47" t="s">
        <v>59</v>
      </c>
      <c r="C54" s="48" t="s">
        <v>60</v>
      </c>
      <c r="D54" s="46" t="s">
        <v>62</v>
      </c>
      <c r="E54" s="49">
        <v>4</v>
      </c>
      <c r="F54" s="97"/>
      <c r="G54" s="27">
        <f t="shared" si="1"/>
        <v>0</v>
      </c>
    </row>
    <row r="55" spans="1:7" ht="26.25">
      <c r="A55" s="23">
        <v>42</v>
      </c>
      <c r="B55" s="52" t="s">
        <v>1</v>
      </c>
      <c r="C55" s="53" t="s">
        <v>6</v>
      </c>
      <c r="D55" s="51" t="s">
        <v>64</v>
      </c>
      <c r="E55" s="54">
        <v>20</v>
      </c>
      <c r="F55" s="97">
        <v>1</v>
      </c>
      <c r="G55" s="27">
        <f t="shared" si="1"/>
        <v>20</v>
      </c>
    </row>
    <row r="56" spans="1:7" ht="26.25">
      <c r="A56" s="23">
        <v>43</v>
      </c>
      <c r="B56" s="52" t="s">
        <v>1</v>
      </c>
      <c r="C56" s="53" t="s">
        <v>8</v>
      </c>
      <c r="D56" s="51" t="s">
        <v>64</v>
      </c>
      <c r="E56" s="54">
        <v>20</v>
      </c>
      <c r="F56" s="97"/>
      <c r="G56" s="27">
        <f t="shared" si="1"/>
        <v>0</v>
      </c>
    </row>
    <row r="57" spans="1:7" ht="26.25">
      <c r="A57" s="23">
        <v>44</v>
      </c>
      <c r="B57" s="52" t="s">
        <v>1</v>
      </c>
      <c r="C57" s="53" t="s">
        <v>28</v>
      </c>
      <c r="D57" s="51" t="s">
        <v>64</v>
      </c>
      <c r="E57" s="54">
        <v>17</v>
      </c>
      <c r="F57" s="97"/>
      <c r="G57" s="27">
        <f t="shared" si="1"/>
        <v>0</v>
      </c>
    </row>
    <row r="58" spans="1:7" ht="26.25">
      <c r="A58" s="23">
        <v>45</v>
      </c>
      <c r="B58" s="52" t="s">
        <v>87</v>
      </c>
      <c r="C58" s="53" t="s">
        <v>86</v>
      </c>
      <c r="D58" s="51" t="s">
        <v>64</v>
      </c>
      <c r="E58" s="54">
        <v>38</v>
      </c>
      <c r="F58" s="97"/>
      <c r="G58" s="27">
        <f t="shared" si="1"/>
        <v>0</v>
      </c>
    </row>
    <row r="59" spans="1:7" ht="12.75">
      <c r="A59" s="23">
        <v>46</v>
      </c>
      <c r="B59" s="72" t="s">
        <v>29</v>
      </c>
      <c r="C59" s="58"/>
      <c r="D59" s="56" t="s">
        <v>62</v>
      </c>
      <c r="E59" s="59">
        <v>105</v>
      </c>
      <c r="F59" s="97"/>
      <c r="G59" s="27">
        <f t="shared" si="1"/>
        <v>0</v>
      </c>
    </row>
    <row r="60" spans="1:7" ht="12.75">
      <c r="A60" s="23">
        <v>47</v>
      </c>
      <c r="B60" s="57" t="s">
        <v>30</v>
      </c>
      <c r="C60" s="58" t="s">
        <v>31</v>
      </c>
      <c r="D60" s="56" t="s">
        <v>62</v>
      </c>
      <c r="E60" s="59">
        <v>68</v>
      </c>
      <c r="F60" s="97"/>
      <c r="G60" s="27">
        <f t="shared" si="1"/>
        <v>0</v>
      </c>
    </row>
    <row r="61" spans="1:7" ht="12.75">
      <c r="A61" s="23">
        <v>48</v>
      </c>
      <c r="B61" s="57" t="s">
        <v>30</v>
      </c>
      <c r="C61" s="58" t="s">
        <v>32</v>
      </c>
      <c r="D61" s="56" t="s">
        <v>62</v>
      </c>
      <c r="E61" s="59">
        <v>92</v>
      </c>
      <c r="F61" s="97"/>
      <c r="G61" s="27">
        <f t="shared" si="1"/>
        <v>0</v>
      </c>
    </row>
    <row r="62" spans="1:7" ht="12.75">
      <c r="A62" s="23">
        <v>49</v>
      </c>
      <c r="B62" s="57" t="s">
        <v>30</v>
      </c>
      <c r="C62" s="58"/>
      <c r="D62" s="56" t="s">
        <v>62</v>
      </c>
      <c r="E62" s="59"/>
      <c r="F62" s="97"/>
      <c r="G62" s="27">
        <f t="shared" si="1"/>
        <v>0</v>
      </c>
    </row>
    <row r="63" spans="1:7" ht="12.75">
      <c r="A63" s="23">
        <v>50</v>
      </c>
      <c r="B63" s="62" t="s">
        <v>33</v>
      </c>
      <c r="C63" s="63" t="s">
        <v>80</v>
      </c>
      <c r="D63" s="61" t="s">
        <v>62</v>
      </c>
      <c r="E63" s="64">
        <v>8.52</v>
      </c>
      <c r="F63" s="97"/>
      <c r="G63" s="27">
        <f t="shared" si="1"/>
        <v>0</v>
      </c>
    </row>
    <row r="64" spans="1:7" ht="12.75">
      <c r="A64" s="23">
        <v>51</v>
      </c>
      <c r="B64" s="62" t="s">
        <v>34</v>
      </c>
      <c r="C64" s="63" t="s">
        <v>76</v>
      </c>
      <c r="D64" s="61" t="s">
        <v>62</v>
      </c>
      <c r="E64" s="64">
        <v>10</v>
      </c>
      <c r="F64" s="97"/>
      <c r="G64" s="27">
        <f t="shared" si="1"/>
        <v>0</v>
      </c>
    </row>
    <row r="65" spans="1:7" ht="12.75">
      <c r="A65" s="23">
        <v>52</v>
      </c>
      <c r="B65" s="66" t="s">
        <v>79</v>
      </c>
      <c r="C65" s="63"/>
      <c r="D65" s="61" t="s">
        <v>62</v>
      </c>
      <c r="E65" s="64">
        <v>36</v>
      </c>
      <c r="F65" s="97"/>
      <c r="G65" s="27">
        <f t="shared" si="1"/>
        <v>0</v>
      </c>
    </row>
    <row r="66" spans="1:7" ht="12.75">
      <c r="A66" s="23">
        <v>53</v>
      </c>
      <c r="B66" s="68" t="s">
        <v>77</v>
      </c>
      <c r="C66" s="69" t="s">
        <v>81</v>
      </c>
      <c r="D66" s="67" t="s">
        <v>78</v>
      </c>
      <c r="E66" s="70">
        <v>1.15</v>
      </c>
      <c r="F66" s="97"/>
      <c r="G66" s="27">
        <f t="shared" si="1"/>
        <v>0</v>
      </c>
    </row>
    <row r="67" spans="1:7" ht="12.75">
      <c r="A67" s="23">
        <v>54</v>
      </c>
      <c r="B67" s="68" t="s">
        <v>35</v>
      </c>
      <c r="C67" s="69" t="s">
        <v>36</v>
      </c>
      <c r="D67" s="67" t="s">
        <v>62</v>
      </c>
      <c r="E67" s="70">
        <v>5.35</v>
      </c>
      <c r="F67" s="97"/>
      <c r="G67" s="27">
        <f t="shared" si="1"/>
        <v>0</v>
      </c>
    </row>
    <row r="68" spans="1:7" ht="12.75">
      <c r="A68" s="23">
        <v>55</v>
      </c>
      <c r="B68" s="6" t="s">
        <v>91</v>
      </c>
      <c r="C68" s="7"/>
      <c r="D68" s="5" t="s">
        <v>62</v>
      </c>
      <c r="E68" s="13">
        <v>6</v>
      </c>
      <c r="F68" s="97"/>
      <c r="G68" s="27">
        <f t="shared" si="1"/>
        <v>0</v>
      </c>
    </row>
    <row r="69" spans="1:7" ht="12.75">
      <c r="A69" s="23">
        <v>56</v>
      </c>
      <c r="B69" s="6" t="s">
        <v>92</v>
      </c>
      <c r="C69" s="20" t="s">
        <v>93</v>
      </c>
      <c r="D69" s="5" t="s">
        <v>62</v>
      </c>
      <c r="E69" s="13">
        <v>8.8</v>
      </c>
      <c r="F69" s="97"/>
      <c r="G69" s="27">
        <f t="shared" si="1"/>
        <v>0</v>
      </c>
    </row>
    <row r="70" spans="1:7" ht="13.5" thickBot="1">
      <c r="A70" s="23">
        <v>57</v>
      </c>
      <c r="B70" s="92" t="s">
        <v>97</v>
      </c>
      <c r="C70" s="93"/>
      <c r="D70" s="91" t="s">
        <v>62</v>
      </c>
      <c r="E70" s="94">
        <v>158</v>
      </c>
      <c r="F70" s="97"/>
      <c r="G70" s="95">
        <f>E70*F70</f>
        <v>0</v>
      </c>
    </row>
    <row r="71" spans="5:7" ht="13.5" thickTop="1">
      <c r="E71" t="s">
        <v>98</v>
      </c>
      <c r="F71" t="s">
        <v>99</v>
      </c>
      <c r="G71" s="75">
        <f>SUM(G14:G70)</f>
        <v>1015.5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3"/>
  <sheetViews>
    <sheetView tabSelected="1" workbookViewId="0" topLeftCell="A11">
      <selection activeCell="I30" sqref="I30"/>
    </sheetView>
  </sheetViews>
  <sheetFormatPr defaultColWidth="9.00390625" defaultRowHeight="12.75"/>
  <cols>
    <col min="1" max="1" width="4.875" style="0" customWidth="1"/>
    <col min="2" max="2" width="39.25390625" style="0" customWidth="1"/>
    <col min="3" max="3" width="8.125" style="0" customWidth="1"/>
    <col min="4" max="4" width="7.375" style="0" customWidth="1"/>
    <col min="5" max="5" width="9.00390625" style="0" customWidth="1"/>
    <col min="6" max="6" width="10.375" style="0" bestFit="1" customWidth="1"/>
    <col min="7" max="8" width="10.50390625" style="0" bestFit="1" customWidth="1"/>
    <col min="9" max="9" width="9.875" style="0" customWidth="1"/>
    <col min="10" max="10" width="11.375" style="0" customWidth="1"/>
    <col min="11" max="11" width="10.50390625" style="0" bestFit="1" customWidth="1"/>
  </cols>
  <sheetData>
    <row r="3" spans="2:11" ht="48.75" customHeight="1">
      <c r="B3" s="176" t="s">
        <v>173</v>
      </c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.75" customHeight="1">
      <c r="A4" s="168" t="s">
        <v>100</v>
      </c>
      <c r="B4" s="169"/>
      <c r="C4" s="173" t="s">
        <v>144</v>
      </c>
      <c r="D4" s="174"/>
      <c r="E4" s="175"/>
      <c r="F4" s="165" t="s">
        <v>145</v>
      </c>
      <c r="G4" s="165"/>
      <c r="H4" s="165"/>
      <c r="I4" s="165"/>
      <c r="J4" s="165"/>
      <c r="K4" s="79" t="s">
        <v>109</v>
      </c>
    </row>
    <row r="5" spans="1:11" ht="12.75">
      <c r="A5" s="78"/>
      <c r="B5" s="79" t="s">
        <v>108</v>
      </c>
      <c r="C5" s="103" t="s">
        <v>141</v>
      </c>
      <c r="D5" s="103" t="s">
        <v>142</v>
      </c>
      <c r="E5" s="46" t="s">
        <v>143</v>
      </c>
      <c r="F5" s="79">
        <v>440</v>
      </c>
      <c r="G5" s="79">
        <v>740</v>
      </c>
      <c r="H5" s="79">
        <v>742</v>
      </c>
      <c r="I5" s="79">
        <v>760</v>
      </c>
      <c r="J5" s="79">
        <v>762</v>
      </c>
      <c r="K5" s="79" t="s">
        <v>107</v>
      </c>
    </row>
    <row r="6" spans="1:11" ht="12.75">
      <c r="A6" s="86"/>
      <c r="B6" s="87"/>
      <c r="C6" s="79"/>
      <c r="D6" s="79"/>
      <c r="E6" s="79"/>
      <c r="F6" s="80"/>
      <c r="G6" s="101">
        <v>5</v>
      </c>
      <c r="H6" s="101">
        <v>26</v>
      </c>
      <c r="I6" s="101">
        <v>116</v>
      </c>
      <c r="J6" s="101">
        <v>35</v>
      </c>
      <c r="K6" s="102">
        <v>-435</v>
      </c>
    </row>
    <row r="7" spans="1:11" ht="12.75">
      <c r="A7" s="90" t="s">
        <v>151</v>
      </c>
      <c r="B7" s="85" t="s">
        <v>152</v>
      </c>
      <c r="C7" s="85">
        <v>28</v>
      </c>
      <c r="D7" s="47">
        <v>35</v>
      </c>
      <c r="E7" s="47">
        <v>5</v>
      </c>
      <c r="F7" s="82">
        <v>423</v>
      </c>
      <c r="G7" s="81">
        <f>F7+G$6</f>
        <v>428</v>
      </c>
      <c r="H7" s="81">
        <f>G7+H$6</f>
        <v>454</v>
      </c>
      <c r="I7" s="81">
        <f>H7+I$6</f>
        <v>570</v>
      </c>
      <c r="J7" s="81">
        <f>I7+J$6</f>
        <v>605</v>
      </c>
      <c r="K7" s="81">
        <f>J7+K$6</f>
        <v>170</v>
      </c>
    </row>
    <row r="8" spans="1:11" ht="12.75">
      <c r="A8" s="90" t="s">
        <v>151</v>
      </c>
      <c r="B8" s="85" t="s">
        <v>155</v>
      </c>
      <c r="C8" s="85">
        <v>40</v>
      </c>
      <c r="D8" s="47">
        <v>45</v>
      </c>
      <c r="E8" s="47">
        <v>5</v>
      </c>
      <c r="F8" s="82">
        <v>435</v>
      </c>
      <c r="G8" s="81">
        <f aca="true" t="shared" si="0" ref="G8:J13">F8+G$6</f>
        <v>440</v>
      </c>
      <c r="H8" s="81">
        <f t="shared" si="0"/>
        <v>466</v>
      </c>
      <c r="I8" s="81">
        <f t="shared" si="0"/>
        <v>582</v>
      </c>
      <c r="J8" s="81">
        <f t="shared" si="0"/>
        <v>617</v>
      </c>
      <c r="K8" s="81">
        <f>K7+20</f>
        <v>190</v>
      </c>
    </row>
    <row r="9" spans="1:11" ht="12.75">
      <c r="A9" s="90" t="s">
        <v>151</v>
      </c>
      <c r="B9" s="85" t="s">
        <v>156</v>
      </c>
      <c r="C9" s="85">
        <v>56</v>
      </c>
      <c r="D9" s="47">
        <v>60</v>
      </c>
      <c r="E9" s="47">
        <v>10</v>
      </c>
      <c r="F9" s="82">
        <v>483</v>
      </c>
      <c r="G9" s="81">
        <f t="shared" si="0"/>
        <v>488</v>
      </c>
      <c r="H9" s="81">
        <f t="shared" si="0"/>
        <v>514</v>
      </c>
      <c r="I9" s="81">
        <f t="shared" si="0"/>
        <v>630</v>
      </c>
      <c r="J9" s="81">
        <f t="shared" si="0"/>
        <v>665</v>
      </c>
      <c r="K9" s="81">
        <f>K8+30</f>
        <v>220</v>
      </c>
    </row>
    <row r="10" spans="1:11" ht="12.75">
      <c r="A10" s="90" t="s">
        <v>151</v>
      </c>
      <c r="B10" s="85" t="s">
        <v>160</v>
      </c>
      <c r="C10" s="85">
        <v>56</v>
      </c>
      <c r="D10" s="47">
        <v>60</v>
      </c>
      <c r="E10" s="47">
        <v>12</v>
      </c>
      <c r="F10" s="82">
        <v>492</v>
      </c>
      <c r="G10" s="81">
        <f t="shared" si="0"/>
        <v>497</v>
      </c>
      <c r="H10" s="81">
        <f t="shared" si="0"/>
        <v>523</v>
      </c>
      <c r="I10" s="81">
        <f t="shared" si="0"/>
        <v>639</v>
      </c>
      <c r="J10" s="81">
        <f t="shared" si="0"/>
        <v>674</v>
      </c>
      <c r="K10" s="81">
        <f>K9+8</f>
        <v>228</v>
      </c>
    </row>
    <row r="11" spans="1:11" ht="12.75">
      <c r="A11" s="90" t="s">
        <v>151</v>
      </c>
      <c r="B11" s="85" t="s">
        <v>157</v>
      </c>
      <c r="C11" s="85">
        <v>68</v>
      </c>
      <c r="D11" s="47">
        <v>72</v>
      </c>
      <c r="E11" s="47">
        <v>12</v>
      </c>
      <c r="F11" s="82">
        <v>521</v>
      </c>
      <c r="G11" s="81">
        <f t="shared" si="0"/>
        <v>526</v>
      </c>
      <c r="H11" s="81">
        <f t="shared" si="0"/>
        <v>552</v>
      </c>
      <c r="I11" s="81">
        <f t="shared" si="0"/>
        <v>668</v>
      </c>
      <c r="J11" s="81">
        <f t="shared" si="0"/>
        <v>703</v>
      </c>
      <c r="K11" s="81">
        <f>K10+30</f>
        <v>258</v>
      </c>
    </row>
    <row r="12" spans="1:11" ht="12.75">
      <c r="A12" s="90" t="s">
        <v>151</v>
      </c>
      <c r="B12" s="85" t="s">
        <v>159</v>
      </c>
      <c r="C12" s="85">
        <v>84</v>
      </c>
      <c r="D12" s="47">
        <v>100</v>
      </c>
      <c r="E12" s="47">
        <v>14</v>
      </c>
      <c r="F12" s="117">
        <v>590</v>
      </c>
      <c r="G12" s="81">
        <f t="shared" si="0"/>
        <v>595</v>
      </c>
      <c r="H12" s="81">
        <f t="shared" si="0"/>
        <v>621</v>
      </c>
      <c r="I12" s="81">
        <f t="shared" si="0"/>
        <v>737</v>
      </c>
      <c r="J12" s="81">
        <f t="shared" si="0"/>
        <v>772</v>
      </c>
      <c r="K12" s="81">
        <f>K11+100</f>
        <v>358</v>
      </c>
    </row>
    <row r="13" spans="1:11" ht="12.75">
      <c r="A13" s="90" t="s">
        <v>151</v>
      </c>
      <c r="B13" s="85" t="s">
        <v>158</v>
      </c>
      <c r="C13" s="85">
        <v>112</v>
      </c>
      <c r="D13" s="47">
        <v>114</v>
      </c>
      <c r="E13" s="47">
        <v>17</v>
      </c>
      <c r="F13" s="117">
        <v>636</v>
      </c>
      <c r="G13" s="81">
        <f t="shared" si="0"/>
        <v>641</v>
      </c>
      <c r="H13" s="81">
        <f t="shared" si="0"/>
        <v>667</v>
      </c>
      <c r="I13" s="81">
        <f t="shared" si="0"/>
        <v>783</v>
      </c>
      <c r="J13" s="81">
        <f t="shared" si="0"/>
        <v>818</v>
      </c>
      <c r="K13" s="81"/>
    </row>
    <row r="14" spans="1:11" ht="12.75">
      <c r="A14" s="115"/>
      <c r="B14" s="133"/>
      <c r="C14" s="85"/>
      <c r="D14" s="47"/>
      <c r="E14" s="47"/>
      <c r="F14" s="81"/>
      <c r="G14" s="81"/>
      <c r="H14" s="81"/>
      <c r="I14" s="81"/>
      <c r="J14" s="81"/>
      <c r="K14" s="81"/>
    </row>
    <row r="15" spans="1:11" ht="12.75">
      <c r="A15" s="132" t="s">
        <v>177</v>
      </c>
      <c r="B15" s="116"/>
      <c r="C15" s="85"/>
      <c r="D15" s="47"/>
      <c r="E15" s="47"/>
      <c r="F15" s="81"/>
      <c r="G15" s="81"/>
      <c r="H15" s="81"/>
      <c r="I15" s="81"/>
      <c r="J15" s="81"/>
      <c r="K15" s="81"/>
    </row>
    <row r="16" spans="1:11" ht="12.75">
      <c r="A16" s="115"/>
      <c r="B16" s="116" t="s">
        <v>178</v>
      </c>
      <c r="C16" s="124" t="s">
        <v>170</v>
      </c>
      <c r="D16" s="47"/>
      <c r="E16" s="47"/>
      <c r="F16" s="81"/>
      <c r="G16" s="81"/>
      <c r="H16" s="81"/>
      <c r="I16" s="81"/>
      <c r="J16" s="81"/>
      <c r="K16" s="81"/>
    </row>
    <row r="17" spans="1:11" ht="12.75">
      <c r="A17" s="115"/>
      <c r="B17" s="116" t="s">
        <v>179</v>
      </c>
      <c r="C17" s="124" t="s">
        <v>171</v>
      </c>
      <c r="D17" s="47"/>
      <c r="E17" s="47"/>
      <c r="F17" s="81"/>
      <c r="G17" s="81"/>
      <c r="H17" s="81"/>
      <c r="I17" s="81"/>
      <c r="J17" s="81"/>
      <c r="K17" s="81"/>
    </row>
    <row r="18" spans="1:11" ht="12.75">
      <c r="A18" s="115"/>
      <c r="B18" s="116" t="s">
        <v>180</v>
      </c>
      <c r="C18" s="124" t="s">
        <v>172</v>
      </c>
      <c r="D18" s="47"/>
      <c r="E18" s="47"/>
      <c r="F18" s="81"/>
      <c r="G18" s="81"/>
      <c r="H18" s="81"/>
      <c r="I18" s="81"/>
      <c r="J18" s="81"/>
      <c r="K18" s="81"/>
    </row>
    <row r="19" spans="1:11" s="76" customFormat="1" ht="12.75">
      <c r="A19" s="88"/>
      <c r="B19" s="89"/>
      <c r="C19" s="77"/>
      <c r="D19" s="77"/>
      <c r="E19" s="77"/>
      <c r="F19" s="83"/>
      <c r="G19" s="84"/>
      <c r="H19" s="84"/>
      <c r="I19" s="84"/>
      <c r="J19" s="84"/>
      <c r="K19" s="84"/>
    </row>
    <row r="20" spans="1:11" s="76" customFormat="1" ht="33.75" customHeight="1">
      <c r="A20" s="107"/>
      <c r="B20" s="170" t="s">
        <v>161</v>
      </c>
      <c r="C20" s="171"/>
      <c r="D20" s="171"/>
      <c r="E20" s="171"/>
      <c r="F20" s="171"/>
      <c r="G20" s="171"/>
      <c r="H20" s="171"/>
      <c r="I20" s="171"/>
      <c r="J20" s="172"/>
      <c r="K20" s="84"/>
    </row>
    <row r="21" spans="1:11" ht="13.5" thickBot="1">
      <c r="A21" s="115"/>
      <c r="B21" s="116"/>
      <c r="C21" s="85"/>
      <c r="D21" s="47"/>
      <c r="E21" s="47"/>
      <c r="F21" s="81"/>
      <c r="G21" s="81"/>
      <c r="H21" s="81"/>
      <c r="I21" s="135"/>
      <c r="J21" s="135"/>
      <c r="K21" s="135"/>
    </row>
    <row r="22" spans="1:11" ht="14.25" customHeight="1">
      <c r="A22" s="115"/>
      <c r="B22" s="116"/>
      <c r="C22" s="118" t="s">
        <v>162</v>
      </c>
      <c r="D22" s="119" t="s">
        <v>163</v>
      </c>
      <c r="E22" s="47"/>
      <c r="F22" s="81" t="s">
        <v>149</v>
      </c>
      <c r="G22" s="81"/>
      <c r="H22" s="134"/>
      <c r="I22" s="153" t="s">
        <v>184</v>
      </c>
      <c r="J22" s="154"/>
      <c r="K22" s="155"/>
    </row>
    <row r="23" spans="1:11" ht="12.75">
      <c r="A23" s="115"/>
      <c r="B23" s="116" t="s">
        <v>146</v>
      </c>
      <c r="C23" s="114" t="s">
        <v>164</v>
      </c>
      <c r="D23" s="114" t="s">
        <v>169</v>
      </c>
      <c r="E23" s="47"/>
      <c r="F23" s="81">
        <v>90</v>
      </c>
      <c r="G23" s="81"/>
      <c r="H23" s="134"/>
      <c r="I23" s="156"/>
      <c r="J23" s="157"/>
      <c r="K23" s="158"/>
    </row>
    <row r="24" spans="1:11" ht="14.25" customHeight="1">
      <c r="A24" s="115"/>
      <c r="B24" s="116" t="s">
        <v>147</v>
      </c>
      <c r="C24" s="114" t="s">
        <v>165</v>
      </c>
      <c r="D24" s="114" t="s">
        <v>167</v>
      </c>
      <c r="E24" s="47"/>
      <c r="F24" s="81">
        <v>105</v>
      </c>
      <c r="G24" s="81"/>
      <c r="H24" s="134"/>
      <c r="I24" s="159" t="s">
        <v>185</v>
      </c>
      <c r="J24" s="160"/>
      <c r="K24" s="161"/>
    </row>
    <row r="25" spans="1:11" ht="13.5" thickBot="1">
      <c r="A25" s="115"/>
      <c r="B25" s="116" t="s">
        <v>148</v>
      </c>
      <c r="C25" s="114" t="s">
        <v>166</v>
      </c>
      <c r="D25" s="114" t="s">
        <v>168</v>
      </c>
      <c r="E25" s="47"/>
      <c r="F25" s="81">
        <v>125</v>
      </c>
      <c r="G25" s="81"/>
      <c r="H25" s="134"/>
      <c r="I25" s="162"/>
      <c r="J25" s="163"/>
      <c r="K25" s="164"/>
    </row>
    <row r="26" spans="1:11" ht="12.75">
      <c r="A26" s="115"/>
      <c r="B26" s="116" t="s">
        <v>150</v>
      </c>
      <c r="C26" s="114" t="s">
        <v>164</v>
      </c>
      <c r="D26" s="114" t="s">
        <v>168</v>
      </c>
      <c r="E26" s="47"/>
      <c r="F26" s="81">
        <v>125</v>
      </c>
      <c r="G26" s="81"/>
      <c r="H26" s="81"/>
      <c r="I26" s="136"/>
      <c r="J26" s="136"/>
      <c r="K26" s="136"/>
    </row>
    <row r="27" spans="1:11" ht="12.75">
      <c r="A27" s="115"/>
      <c r="B27" s="116"/>
      <c r="C27" s="85"/>
      <c r="D27" s="47"/>
      <c r="E27" s="47"/>
      <c r="F27" s="81"/>
      <c r="G27" s="81"/>
      <c r="H27" s="81"/>
      <c r="I27" s="81"/>
      <c r="J27" s="81"/>
      <c r="K27" s="81"/>
    </row>
    <row r="28" spans="1:11" ht="12.75">
      <c r="A28" s="132" t="s">
        <v>181</v>
      </c>
      <c r="B28" s="116"/>
      <c r="C28" s="85"/>
      <c r="D28" s="47"/>
      <c r="E28" s="47"/>
      <c r="F28" s="81"/>
      <c r="G28" s="81"/>
      <c r="H28" s="81"/>
      <c r="I28" s="81"/>
      <c r="J28" s="81"/>
      <c r="K28" s="81"/>
    </row>
    <row r="29" spans="1:11" ht="12.75">
      <c r="A29" s="115"/>
      <c r="B29" s="116"/>
      <c r="C29" s="85"/>
      <c r="D29" s="47"/>
      <c r="E29" s="47"/>
      <c r="F29" s="81"/>
      <c r="G29" s="81"/>
      <c r="H29" s="81"/>
      <c r="I29" s="81"/>
      <c r="J29" s="81"/>
      <c r="K29" s="81"/>
    </row>
    <row r="30" spans="1:11" s="76" customFormat="1" ht="15">
      <c r="A30" s="107"/>
      <c r="B30" s="170" t="s">
        <v>132</v>
      </c>
      <c r="C30" s="171"/>
      <c r="D30" s="171"/>
      <c r="E30" s="171"/>
      <c r="F30" s="171"/>
      <c r="G30" s="84"/>
      <c r="H30" s="84"/>
      <c r="I30" s="84"/>
      <c r="J30" s="84"/>
      <c r="K30" s="84"/>
    </row>
    <row r="31" spans="1:11" s="76" customFormat="1" ht="17.25">
      <c r="A31" s="107"/>
      <c r="B31" s="109"/>
      <c r="C31" s="166" t="s">
        <v>133</v>
      </c>
      <c r="D31" s="167"/>
      <c r="E31" s="109"/>
      <c r="F31" s="109"/>
      <c r="G31" s="84"/>
      <c r="H31" s="84"/>
      <c r="I31" s="84"/>
      <c r="J31" s="84"/>
      <c r="K31" s="84"/>
    </row>
    <row r="32" spans="1:11" ht="12.75">
      <c r="A32" s="108"/>
      <c r="B32" s="104"/>
      <c r="C32" s="110" t="s">
        <v>134</v>
      </c>
      <c r="D32" s="111" t="s">
        <v>135</v>
      </c>
      <c r="E32" s="104"/>
      <c r="F32" s="105"/>
      <c r="G32" s="106"/>
      <c r="H32" s="106"/>
      <c r="I32" s="106"/>
      <c r="J32" s="106"/>
      <c r="K32" s="106"/>
    </row>
    <row r="33" spans="1:11" ht="15.75" customHeight="1">
      <c r="A33" s="108"/>
      <c r="B33" s="178" t="s">
        <v>136</v>
      </c>
      <c r="C33" s="178"/>
      <c r="D33" s="111"/>
      <c r="E33" s="112"/>
      <c r="F33" s="113"/>
      <c r="G33" s="120"/>
      <c r="H33" s="121"/>
      <c r="I33" s="121"/>
      <c r="J33" s="121"/>
      <c r="K33" s="122"/>
    </row>
    <row r="34" spans="1:11" ht="13.5" customHeight="1">
      <c r="A34" s="150" t="s">
        <v>110</v>
      </c>
      <c r="B34" s="151"/>
      <c r="C34" s="125">
        <v>39</v>
      </c>
      <c r="D34" s="126">
        <v>28.3</v>
      </c>
      <c r="E34" s="127">
        <v>160</v>
      </c>
      <c r="G34" s="120"/>
      <c r="H34" s="120"/>
      <c r="I34" s="120"/>
      <c r="J34" s="120"/>
      <c r="K34" s="123"/>
    </row>
    <row r="35" spans="1:11" ht="15" customHeight="1">
      <c r="A35" s="150" t="s">
        <v>111</v>
      </c>
      <c r="B35" s="151"/>
      <c r="C35" s="128">
        <v>20</v>
      </c>
      <c r="D35" s="129">
        <v>14.2</v>
      </c>
      <c r="E35" s="127">
        <v>60</v>
      </c>
      <c r="G35" s="152" t="s">
        <v>174</v>
      </c>
      <c r="H35" s="152"/>
      <c r="I35" s="152"/>
      <c r="J35" s="152"/>
      <c r="K35" s="152"/>
    </row>
    <row r="36" spans="1:11" ht="12.75" customHeight="1">
      <c r="A36" s="150" t="s">
        <v>112</v>
      </c>
      <c r="B36" s="151"/>
      <c r="C36" s="128">
        <v>20</v>
      </c>
      <c r="D36" s="129">
        <v>13.7</v>
      </c>
      <c r="E36" s="127">
        <v>60</v>
      </c>
      <c r="G36" s="152"/>
      <c r="H36" s="152"/>
      <c r="I36" s="152"/>
      <c r="J36" s="152"/>
      <c r="K36" s="152"/>
    </row>
    <row r="37" spans="1:11" ht="12.75" customHeight="1">
      <c r="A37" s="150" t="s">
        <v>113</v>
      </c>
      <c r="B37" s="151"/>
      <c r="C37" s="128">
        <v>12.5</v>
      </c>
      <c r="D37" s="129">
        <v>28.3</v>
      </c>
      <c r="E37" s="127">
        <v>120</v>
      </c>
      <c r="G37" s="152"/>
      <c r="H37" s="152"/>
      <c r="I37" s="152"/>
      <c r="J37" s="152"/>
      <c r="K37" s="152"/>
    </row>
    <row r="38" spans="1:11" ht="12.75" customHeight="1">
      <c r="A38" s="150" t="s">
        <v>114</v>
      </c>
      <c r="B38" s="151"/>
      <c r="C38" s="128">
        <v>20</v>
      </c>
      <c r="D38" s="129">
        <v>28.3</v>
      </c>
      <c r="E38" s="127">
        <v>120</v>
      </c>
      <c r="G38" s="152"/>
      <c r="H38" s="152"/>
      <c r="I38" s="152"/>
      <c r="J38" s="152"/>
      <c r="K38" s="152"/>
    </row>
    <row r="39" spans="1:11" ht="12.75" customHeight="1">
      <c r="A39" s="150" t="s">
        <v>115</v>
      </c>
      <c r="B39" s="151"/>
      <c r="C39" s="128">
        <v>22.7</v>
      </c>
      <c r="D39" s="129">
        <v>11.2</v>
      </c>
      <c r="E39" s="127">
        <v>145</v>
      </c>
      <c r="G39" s="152"/>
      <c r="H39" s="152"/>
      <c r="I39" s="152"/>
      <c r="J39" s="152"/>
      <c r="K39" s="152"/>
    </row>
    <row r="40" spans="1:11" ht="12.75" customHeight="1">
      <c r="A40" s="150" t="s">
        <v>182</v>
      </c>
      <c r="B40" s="151"/>
      <c r="C40" s="128">
        <v>50</v>
      </c>
      <c r="D40" s="129">
        <v>25</v>
      </c>
      <c r="E40" s="127">
        <v>175</v>
      </c>
      <c r="G40" s="152"/>
      <c r="H40" s="152"/>
      <c r="I40" s="152"/>
      <c r="J40" s="152"/>
      <c r="K40" s="152"/>
    </row>
    <row r="41" spans="1:11" ht="12.75" customHeight="1">
      <c r="A41" s="150" t="s">
        <v>116</v>
      </c>
      <c r="B41" s="151"/>
      <c r="C41" s="128">
        <v>25</v>
      </c>
      <c r="D41" s="129">
        <v>17.8</v>
      </c>
      <c r="E41" s="127">
        <v>60</v>
      </c>
      <c r="G41" s="152"/>
      <c r="H41" s="152"/>
      <c r="I41" s="152"/>
      <c r="J41" s="152"/>
      <c r="K41" s="152"/>
    </row>
    <row r="42" spans="1:11" ht="12.75" customHeight="1">
      <c r="A42" s="150" t="s">
        <v>183</v>
      </c>
      <c r="B42" s="151"/>
      <c r="C42" s="128">
        <v>40</v>
      </c>
      <c r="D42" s="129">
        <v>28.3</v>
      </c>
      <c r="E42" s="127">
        <v>100</v>
      </c>
      <c r="G42" s="152"/>
      <c r="H42" s="152"/>
      <c r="I42" s="152"/>
      <c r="J42" s="152"/>
      <c r="K42" s="152"/>
    </row>
    <row r="43" spans="1:11" ht="12.75" customHeight="1">
      <c r="A43" s="150" t="s">
        <v>117</v>
      </c>
      <c r="B43" s="151"/>
      <c r="C43" s="128">
        <v>40</v>
      </c>
      <c r="D43" s="129">
        <v>60</v>
      </c>
      <c r="E43" s="127">
        <v>100</v>
      </c>
      <c r="G43" s="152"/>
      <c r="H43" s="152"/>
      <c r="I43" s="152"/>
      <c r="J43" s="152"/>
      <c r="K43" s="152"/>
    </row>
    <row r="44" spans="1:11" ht="12.75" customHeight="1">
      <c r="A44" s="150" t="s">
        <v>140</v>
      </c>
      <c r="B44" s="151"/>
      <c r="C44" s="128">
        <v>40</v>
      </c>
      <c r="D44" s="129">
        <v>60</v>
      </c>
      <c r="E44" s="127">
        <v>110</v>
      </c>
      <c r="G44" s="152"/>
      <c r="H44" s="152"/>
      <c r="I44" s="152"/>
      <c r="J44" s="152"/>
      <c r="K44" s="152"/>
    </row>
    <row r="45" spans="1:11" ht="12.75" customHeight="1">
      <c r="A45" s="150" t="s">
        <v>118</v>
      </c>
      <c r="B45" s="151"/>
      <c r="C45" s="128">
        <v>11.4</v>
      </c>
      <c r="D45" s="129">
        <v>28.3</v>
      </c>
      <c r="E45" s="127">
        <v>50</v>
      </c>
      <c r="G45" s="152"/>
      <c r="H45" s="152"/>
      <c r="I45" s="152"/>
      <c r="J45" s="152"/>
      <c r="K45" s="152"/>
    </row>
    <row r="46" spans="1:11" ht="12.75" customHeight="1">
      <c r="A46" s="150" t="s">
        <v>119</v>
      </c>
      <c r="B46" s="151"/>
      <c r="C46" s="128">
        <v>24</v>
      </c>
      <c r="D46" s="129">
        <v>60</v>
      </c>
      <c r="E46" s="127">
        <v>40</v>
      </c>
      <c r="G46" s="152"/>
      <c r="H46" s="152"/>
      <c r="I46" s="152"/>
      <c r="J46" s="152"/>
      <c r="K46" s="152"/>
    </row>
    <row r="47" spans="1:11" ht="12.75" customHeight="1">
      <c r="A47" s="150" t="s">
        <v>120</v>
      </c>
      <c r="B47" s="151"/>
      <c r="C47" s="128">
        <v>25</v>
      </c>
      <c r="D47" s="129">
        <v>22</v>
      </c>
      <c r="E47" s="127">
        <v>36.25</v>
      </c>
      <c r="G47" s="152"/>
      <c r="H47" s="152"/>
      <c r="I47" s="152"/>
      <c r="J47" s="152"/>
      <c r="K47" s="152"/>
    </row>
    <row r="48" spans="1:11" ht="12.75" customHeight="1">
      <c r="A48" s="150" t="s">
        <v>121</v>
      </c>
      <c r="B48" s="151"/>
      <c r="C48" s="128">
        <v>25</v>
      </c>
      <c r="D48" s="129">
        <v>22</v>
      </c>
      <c r="E48" s="127">
        <v>36.25</v>
      </c>
      <c r="G48" s="152"/>
      <c r="H48" s="152"/>
      <c r="I48" s="152"/>
      <c r="J48" s="152"/>
      <c r="K48" s="152"/>
    </row>
    <row r="49" spans="1:7" ht="12.75" customHeight="1">
      <c r="A49" s="150" t="s">
        <v>130</v>
      </c>
      <c r="B49" s="151"/>
      <c r="C49" s="128">
        <v>24</v>
      </c>
      <c r="D49" s="129">
        <v>28.3</v>
      </c>
      <c r="E49" s="127">
        <v>40</v>
      </c>
      <c r="G49" t="s">
        <v>176</v>
      </c>
    </row>
    <row r="50" spans="1:7" ht="12.75" customHeight="1">
      <c r="A50" s="150" t="s">
        <v>131</v>
      </c>
      <c r="B50" s="151"/>
      <c r="C50" s="128">
        <v>43</v>
      </c>
      <c r="D50" s="129">
        <v>50</v>
      </c>
      <c r="E50" s="127">
        <v>55</v>
      </c>
      <c r="G50" t="s">
        <v>175</v>
      </c>
    </row>
    <row r="51" spans="1:5" ht="12.75" customHeight="1">
      <c r="A51" s="150" t="s">
        <v>122</v>
      </c>
      <c r="B51" s="151"/>
      <c r="C51" s="128">
        <v>25</v>
      </c>
      <c r="D51" s="129">
        <v>50</v>
      </c>
      <c r="E51" s="127">
        <v>130</v>
      </c>
    </row>
    <row r="52" spans="1:5" ht="15">
      <c r="A52" s="130"/>
      <c r="B52" s="131" t="s">
        <v>153</v>
      </c>
      <c r="C52" s="128"/>
      <c r="D52" s="129"/>
      <c r="E52" s="127"/>
    </row>
    <row r="53" spans="1:5" ht="12.75" customHeight="1">
      <c r="A53" s="150" t="s">
        <v>123</v>
      </c>
      <c r="B53" s="151"/>
      <c r="C53" s="128">
        <v>20</v>
      </c>
      <c r="D53" s="129">
        <v>25</v>
      </c>
      <c r="E53" s="127">
        <v>130</v>
      </c>
    </row>
    <row r="54" spans="1:5" ht="12.75" customHeight="1">
      <c r="A54" s="150" t="s">
        <v>124</v>
      </c>
      <c r="B54" s="151"/>
      <c r="C54" s="128">
        <v>20</v>
      </c>
      <c r="D54" s="129">
        <v>25</v>
      </c>
      <c r="E54" s="127">
        <v>75</v>
      </c>
    </row>
    <row r="55" spans="1:5" ht="30.75">
      <c r="A55" s="130"/>
      <c r="B55" s="131" t="s">
        <v>154</v>
      </c>
      <c r="C55" s="128"/>
      <c r="D55" s="129"/>
      <c r="E55" s="127"/>
    </row>
    <row r="56" spans="1:5" ht="12.75" customHeight="1">
      <c r="A56" s="150" t="s">
        <v>125</v>
      </c>
      <c r="B56" s="151"/>
      <c r="C56" s="128">
        <v>20</v>
      </c>
      <c r="D56" s="129">
        <v>25</v>
      </c>
      <c r="E56" s="127">
        <v>165</v>
      </c>
    </row>
    <row r="57" spans="1:5" ht="12.75" customHeight="1">
      <c r="A57" s="150" t="s">
        <v>138</v>
      </c>
      <c r="B57" s="151"/>
      <c r="C57" s="128">
        <v>20</v>
      </c>
      <c r="D57" s="129">
        <v>25</v>
      </c>
      <c r="E57" s="127">
        <v>348</v>
      </c>
    </row>
    <row r="58" spans="1:5" ht="12.75" customHeight="1">
      <c r="A58" s="150" t="s">
        <v>139</v>
      </c>
      <c r="B58" s="151"/>
      <c r="C58" s="128">
        <v>20</v>
      </c>
      <c r="D58" s="129">
        <v>25</v>
      </c>
      <c r="E58" s="127">
        <v>348</v>
      </c>
    </row>
    <row r="59" spans="1:5" ht="12.75" customHeight="1">
      <c r="A59" s="150" t="s">
        <v>126</v>
      </c>
      <c r="B59" s="151"/>
      <c r="C59" s="128">
        <v>20</v>
      </c>
      <c r="D59" s="129">
        <v>28</v>
      </c>
      <c r="E59" s="127">
        <v>240</v>
      </c>
    </row>
    <row r="60" spans="1:5" ht="15">
      <c r="A60" s="130"/>
      <c r="B60" s="131" t="s">
        <v>137</v>
      </c>
      <c r="C60" s="128"/>
      <c r="D60" s="129"/>
      <c r="E60" s="127"/>
    </row>
    <row r="61" spans="1:5" ht="12.75" customHeight="1">
      <c r="A61" s="150" t="s">
        <v>127</v>
      </c>
      <c r="B61" s="151"/>
      <c r="C61" s="128">
        <v>25</v>
      </c>
      <c r="D61" s="129">
        <v>17</v>
      </c>
      <c r="E61" s="127">
        <v>25</v>
      </c>
    </row>
    <row r="62" spans="1:5" ht="12.75" customHeight="1">
      <c r="A62" s="150" t="s">
        <v>128</v>
      </c>
      <c r="B62" s="151"/>
      <c r="C62" s="128">
        <v>25</v>
      </c>
      <c r="D62" s="129">
        <v>17</v>
      </c>
      <c r="E62" s="127">
        <v>25</v>
      </c>
    </row>
    <row r="63" spans="1:5" ht="12.75" customHeight="1">
      <c r="A63" s="150" t="s">
        <v>129</v>
      </c>
      <c r="B63" s="151"/>
      <c r="C63" s="128">
        <v>25</v>
      </c>
      <c r="D63" s="129">
        <v>17</v>
      </c>
      <c r="E63" s="127">
        <v>25</v>
      </c>
    </row>
  </sheetData>
  <sheetProtection password="CBCF" sheet="1" objects="1" scenarios="1"/>
  <mergeCells count="38">
    <mergeCell ref="A39:B39"/>
    <mergeCell ref="A40:B40"/>
    <mergeCell ref="A34:B34"/>
    <mergeCell ref="A53:B53"/>
    <mergeCell ref="A57:B57"/>
    <mergeCell ref="A58:B58"/>
    <mergeCell ref="B3:K3"/>
    <mergeCell ref="A42:B42"/>
    <mergeCell ref="A54:B54"/>
    <mergeCell ref="A48:B48"/>
    <mergeCell ref="A51:B51"/>
    <mergeCell ref="B33:C33"/>
    <mergeCell ref="A38:B38"/>
    <mergeCell ref="A36:B36"/>
    <mergeCell ref="A37:B37"/>
    <mergeCell ref="C4:E4"/>
    <mergeCell ref="A63:B63"/>
    <mergeCell ref="A49:B49"/>
    <mergeCell ref="A50:B50"/>
    <mergeCell ref="A61:B61"/>
    <mergeCell ref="A62:B62"/>
    <mergeCell ref="A56:B56"/>
    <mergeCell ref="A59:B59"/>
    <mergeCell ref="F4:J4"/>
    <mergeCell ref="C31:D31"/>
    <mergeCell ref="A4:B4"/>
    <mergeCell ref="B30:F30"/>
    <mergeCell ref="B20:J20"/>
    <mergeCell ref="A46:B46"/>
    <mergeCell ref="A47:B47"/>
    <mergeCell ref="G35:K48"/>
    <mergeCell ref="I22:K23"/>
    <mergeCell ref="I24:K25"/>
    <mergeCell ref="A44:B44"/>
    <mergeCell ref="A43:B43"/>
    <mergeCell ref="A45:B45"/>
    <mergeCell ref="A41:B41"/>
    <mergeCell ref="A35:B35"/>
  </mergeCells>
  <printOptions/>
  <pageMargins left="0.75" right="0.46" top="0.82" bottom="0.95" header="0.48" footer="0.71"/>
  <pageSetup horizontalDpi="600" verticalDpi="6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Афанасьев</dc:creator>
  <cp:keywords/>
  <dc:description/>
  <cp:lastModifiedBy>Andrej</cp:lastModifiedBy>
  <cp:lastPrinted>2009-03-19T20:08:55Z</cp:lastPrinted>
  <dcterms:created xsi:type="dcterms:W3CDTF">2006-07-19T17:01:30Z</dcterms:created>
  <dcterms:modified xsi:type="dcterms:W3CDTF">2009-03-19T21:34:13Z</dcterms:modified>
  <cp:category/>
  <cp:version/>
  <cp:contentType/>
  <cp:contentStatus/>
</cp:coreProperties>
</file>